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DLST\Secretariat_Direction\SITE DLST\Nouveau site DLST 2017\Documents en ligne\Règlements d'examens\"/>
    </mc:Choice>
  </mc:AlternateContent>
  <xr:revisionPtr revIDLastSave="0" documentId="8_{389A1F67-6418-41F2-941B-B6E985D51C52}" xr6:coauthVersionLast="36" xr6:coauthVersionMax="36" xr10:uidLastSave="{00000000-0000-0000-0000-000000000000}"/>
  <bookViews>
    <workbookView xWindow="-120" yWindow="-120" windowWidth="29040" windowHeight="15720" tabRatio="1000" xr2:uid="{00000000-000D-0000-FFFF-FFFF00000000}"/>
  </bookViews>
  <sheets>
    <sheet name="S1" sheetId="16" r:id="rId1"/>
    <sheet name="S2" sheetId="25" r:id="rId2"/>
    <sheet name="S3" sheetId="26" r:id="rId3"/>
    <sheet name="S4" sheetId="27" r:id="rId4"/>
    <sheet name="glossaire" sheetId="2" r:id="rId5"/>
  </sheets>
  <definedNames>
    <definedName name="_xlnm._FilterDatabase" localSheetId="0" hidden="1">'S1'!$A$13:$AV$101</definedName>
    <definedName name="_xlnm._FilterDatabase" localSheetId="1" hidden="1">'S2'!$A$13:$AV$142</definedName>
    <definedName name="_xlnm._FilterDatabase" localSheetId="2" hidden="1">'S3'!$A$13:$BC$143</definedName>
    <definedName name="_xlnm._FilterDatabase" localSheetId="3" hidden="1">'S4'!$A$13:$BC$216</definedName>
    <definedName name="Nature_des_épreuves_CC">glossaire!#REF!</definedName>
    <definedName name="_xlnm.Print_Area" localSheetId="2">'S3'!$A$1:$BC$157</definedName>
    <definedName name="_xlnm.Print_Area" localSheetId="3">'S4'!$A$1:$BC$217</definedName>
  </definedNames>
  <calcPr calcId="191029"/>
</workbook>
</file>

<file path=xl/calcChain.xml><?xml version="1.0" encoding="utf-8"?>
<calcChain xmlns="http://schemas.openxmlformats.org/spreadsheetml/2006/main">
  <c r="AC135" i="26" l="1"/>
  <c r="AB135" i="26"/>
  <c r="AA135" i="26"/>
  <c r="Z135" i="26"/>
  <c r="AC131" i="26"/>
  <c r="AB131" i="26"/>
  <c r="AA131" i="26"/>
  <c r="Z131" i="26"/>
  <c r="AC128" i="26"/>
  <c r="AB128" i="26"/>
  <c r="AA128" i="26"/>
  <c r="Z128" i="26"/>
  <c r="BC192" i="27" l="1"/>
  <c r="BB192" i="27"/>
  <c r="AY193" i="27"/>
  <c r="AY200" i="27"/>
  <c r="BB32" i="27" l="1"/>
  <c r="BC103" i="26"/>
  <c r="BC131" i="26"/>
  <c r="BB135" i="26"/>
  <c r="BB131" i="26"/>
  <c r="AV127" i="25"/>
  <c r="AV131" i="25"/>
  <c r="AU131" i="25"/>
  <c r="AU127" i="25"/>
  <c r="AV98" i="25"/>
  <c r="AU98" i="25"/>
  <c r="BC177" i="27"/>
  <c r="BB177" i="27"/>
  <c r="AY177" i="27"/>
  <c r="AZ177" i="27" s="1"/>
  <c r="BC175" i="27"/>
  <c r="BB175" i="27"/>
  <c r="AY175" i="27"/>
  <c r="AZ175" i="27" s="1"/>
  <c r="BC173" i="27"/>
  <c r="BB173" i="27"/>
  <c r="AY173" i="27"/>
  <c r="AZ173" i="27" s="1"/>
  <c r="BC170" i="27"/>
  <c r="BB170" i="27"/>
  <c r="AY170" i="27"/>
  <c r="AZ170" i="27" s="1"/>
  <c r="BB168" i="27"/>
  <c r="AY168" i="27"/>
  <c r="AZ168" i="27" s="1"/>
  <c r="BC166" i="27"/>
  <c r="BB166" i="27"/>
  <c r="AY166" i="27"/>
  <c r="AZ166" i="27" s="1"/>
  <c r="BC164" i="27"/>
  <c r="BB164" i="27"/>
  <c r="AY164" i="27"/>
  <c r="AZ164" i="27" s="1"/>
  <c r="BC161" i="27"/>
  <c r="BB161" i="27"/>
  <c r="AY161" i="27"/>
  <c r="AZ161" i="27" s="1"/>
  <c r="BC159" i="27"/>
  <c r="BB159" i="27"/>
  <c r="AY159" i="27"/>
  <c r="AZ159" i="27" s="1"/>
  <c r="BB156" i="27"/>
  <c r="AY156" i="27"/>
  <c r="AZ156" i="27" s="1"/>
  <c r="BC153" i="27"/>
  <c r="BB153" i="27"/>
  <c r="AY153" i="27"/>
  <c r="AZ153" i="27" s="1"/>
  <c r="BB150" i="27"/>
  <c r="AY150" i="27"/>
  <c r="AZ150" i="27" s="1"/>
  <c r="BC148" i="27"/>
  <c r="BB148" i="27"/>
  <c r="AY148" i="27"/>
  <c r="AZ148" i="27" s="1"/>
  <c r="BC146" i="27"/>
  <c r="BB146" i="27"/>
  <c r="AY146" i="27"/>
  <c r="AZ146" i="27" s="1"/>
  <c r="BC144" i="27"/>
  <c r="BB144" i="27"/>
  <c r="AY144" i="27"/>
  <c r="AZ144" i="27" s="1"/>
  <c r="BC140" i="27"/>
  <c r="BB140" i="27"/>
  <c r="AY140" i="27"/>
  <c r="AZ140" i="27" s="1"/>
  <c r="BB137" i="27"/>
  <c r="AY137" i="27"/>
  <c r="AZ137" i="27" s="1"/>
  <c r="BC135" i="27"/>
  <c r="BB135" i="27"/>
  <c r="AY135" i="27"/>
  <c r="BC133" i="27"/>
  <c r="BB133" i="27"/>
  <c r="AY133" i="27"/>
  <c r="BC131" i="27"/>
  <c r="BB131" i="27"/>
  <c r="AY131" i="27"/>
  <c r="AZ131" i="27" s="1"/>
  <c r="BB127" i="27"/>
  <c r="AY127" i="27"/>
  <c r="AZ127" i="27" s="1"/>
  <c r="BC125" i="27"/>
  <c r="BB125" i="27"/>
  <c r="AY125" i="27"/>
  <c r="AZ125" i="27" s="1"/>
  <c r="BC123" i="27"/>
  <c r="BB123" i="27"/>
  <c r="AY123" i="27"/>
  <c r="AZ123" i="27" s="1"/>
  <c r="BC121" i="27"/>
  <c r="BB121" i="27"/>
  <c r="AY121" i="27"/>
  <c r="AZ121" i="27" s="1"/>
  <c r="BC119" i="27"/>
  <c r="BB119" i="27"/>
  <c r="AY119" i="27"/>
  <c r="AZ119" i="27" s="1"/>
  <c r="BC117" i="27"/>
  <c r="BB117" i="27"/>
  <c r="AY117" i="27"/>
  <c r="AZ117" i="27" s="1"/>
  <c r="BC114" i="27"/>
  <c r="BB114" i="27"/>
  <c r="AY114" i="27"/>
  <c r="AZ114" i="27" s="1"/>
  <c r="BC112" i="27"/>
  <c r="BB112" i="27"/>
  <c r="AY112" i="27"/>
  <c r="AZ112" i="27" s="1"/>
  <c r="BC110" i="27"/>
  <c r="BB110" i="27"/>
  <c r="AY110" i="27"/>
  <c r="AZ110" i="27" s="1"/>
  <c r="BC108" i="27"/>
  <c r="BB108" i="27"/>
  <c r="AY108" i="27"/>
  <c r="AZ108" i="27" s="1"/>
  <c r="BC106" i="27"/>
  <c r="BB106" i="27"/>
  <c r="AY106" i="27"/>
  <c r="AZ106" i="27" s="1"/>
  <c r="BC104" i="27"/>
  <c r="BB104" i="27"/>
  <c r="AY104" i="27"/>
  <c r="AZ104" i="27" s="1"/>
  <c r="BC102" i="27"/>
  <c r="BB102" i="27"/>
  <c r="AY102" i="27"/>
  <c r="AZ102" i="27" s="1"/>
  <c r="BC100" i="27"/>
  <c r="BB100" i="27"/>
  <c r="AY100" i="27"/>
  <c r="AZ100" i="27" s="1"/>
  <c r="BC98" i="27"/>
  <c r="BB98" i="27"/>
  <c r="AY98" i="27"/>
  <c r="AZ98" i="27" s="1"/>
  <c r="BC96" i="27"/>
  <c r="BB96" i="27"/>
  <c r="AY96" i="27"/>
  <c r="AZ96" i="27" s="1"/>
  <c r="BC93" i="27"/>
  <c r="BB93" i="27"/>
  <c r="AY93" i="27"/>
  <c r="AZ93" i="27" s="1"/>
  <c r="BC91" i="27"/>
  <c r="BB91" i="27"/>
  <c r="AY91" i="27"/>
  <c r="AZ91" i="27" s="1"/>
  <c r="BC89" i="27"/>
  <c r="BB89" i="27"/>
  <c r="AY89" i="27"/>
  <c r="AZ89" i="27" s="1"/>
  <c r="BC87" i="27"/>
  <c r="BB87" i="27"/>
  <c r="AY87" i="27"/>
  <c r="AZ87" i="27" s="1"/>
  <c r="BC85" i="27"/>
  <c r="BB85" i="27"/>
  <c r="AY85" i="27"/>
  <c r="AZ85" i="27" s="1"/>
  <c r="BC83" i="27"/>
  <c r="BB83" i="27"/>
  <c r="AY83" i="27"/>
  <c r="AZ83" i="27" s="1"/>
  <c r="BC81" i="27"/>
  <c r="BB81" i="27"/>
  <c r="AY81" i="27"/>
  <c r="AZ81" i="27" s="1"/>
  <c r="BB77" i="27"/>
  <c r="AY77" i="27"/>
  <c r="AZ77" i="27" s="1"/>
  <c r="BC75" i="27"/>
  <c r="BB75" i="27"/>
  <c r="AY75" i="27"/>
  <c r="AZ75" i="27" s="1"/>
  <c r="BC73" i="27"/>
  <c r="BB73" i="27"/>
  <c r="AY73" i="27"/>
  <c r="AZ73" i="27" s="1"/>
  <c r="BC70" i="27"/>
  <c r="BB70" i="27"/>
  <c r="AY70" i="27"/>
  <c r="AZ70" i="27" s="1"/>
  <c r="BC67" i="27"/>
  <c r="BB67" i="27"/>
  <c r="AY67" i="27"/>
  <c r="AZ67" i="27" s="1"/>
  <c r="AY64" i="27"/>
  <c r="AZ64" i="27" s="1"/>
  <c r="AY61" i="27"/>
  <c r="AZ61" i="27" s="1"/>
  <c r="BC59" i="27"/>
  <c r="BB59" i="27"/>
  <c r="AY59" i="27"/>
  <c r="AZ59" i="27" s="1"/>
  <c r="BC57" i="27"/>
  <c r="BB57" i="27"/>
  <c r="AY57" i="27"/>
  <c r="AZ57" i="27" s="1"/>
  <c r="BC55" i="27"/>
  <c r="BB55" i="27"/>
  <c r="AY55" i="27"/>
  <c r="AZ55" i="27" s="1"/>
  <c r="BC53" i="27"/>
  <c r="BB53" i="27"/>
  <c r="AY53" i="27"/>
  <c r="AZ53" i="27" s="1"/>
  <c r="BC51" i="27"/>
  <c r="BB51" i="27"/>
  <c r="AY51" i="27"/>
  <c r="AZ51" i="27" s="1"/>
  <c r="BC49" i="27"/>
  <c r="BB49" i="27"/>
  <c r="AY49" i="27"/>
  <c r="AZ49" i="27" s="1"/>
  <c r="BC47" i="27"/>
  <c r="BB47" i="27"/>
  <c r="AY47" i="27"/>
  <c r="BC45" i="27"/>
  <c r="BB45" i="27"/>
  <c r="AY45" i="27"/>
  <c r="AZ45" i="27" s="1"/>
  <c r="BC43" i="27"/>
  <c r="BB43" i="27"/>
  <c r="AY43" i="27"/>
  <c r="AZ43" i="27" s="1"/>
  <c r="BC39" i="27"/>
  <c r="BB39" i="27"/>
  <c r="AY39" i="27"/>
  <c r="AZ39" i="27" s="1"/>
  <c r="BC37" i="27"/>
  <c r="BB37" i="27"/>
  <c r="AY37" i="27"/>
  <c r="AZ37" i="27" s="1"/>
  <c r="BC35" i="27"/>
  <c r="BB35" i="27"/>
  <c r="AY35" i="27"/>
  <c r="AY32" i="27"/>
  <c r="AZ32" i="27" s="1"/>
  <c r="BC29" i="27"/>
  <c r="BB29" i="27"/>
  <c r="AY29" i="27"/>
  <c r="AZ29" i="27" s="1"/>
  <c r="BC27" i="27"/>
  <c r="BB27" i="27"/>
  <c r="AY27" i="27"/>
  <c r="AZ27" i="27" s="1"/>
  <c r="BC25" i="27"/>
  <c r="BB25" i="27"/>
  <c r="AY25" i="27"/>
  <c r="AZ25" i="27" s="1"/>
  <c r="BC21" i="27"/>
  <c r="BB21" i="27"/>
  <c r="AY21" i="27"/>
  <c r="AZ21" i="27" s="1"/>
  <c r="BC19" i="27"/>
  <c r="BB19" i="27"/>
  <c r="AY19" i="27"/>
  <c r="BC17" i="27"/>
  <c r="BB17" i="27"/>
  <c r="AY17" i="27"/>
  <c r="AZ17" i="27" s="1"/>
  <c r="BC14" i="27"/>
  <c r="BB14" i="27"/>
  <c r="AY14" i="27"/>
  <c r="AZ14" i="27" s="1"/>
  <c r="BC122" i="26"/>
  <c r="BB122" i="26"/>
  <c r="AY122" i="26"/>
  <c r="AZ122" i="26" s="1"/>
  <c r="BC120" i="26"/>
  <c r="BB120" i="26"/>
  <c r="AY120" i="26"/>
  <c r="AZ120" i="26" s="1"/>
  <c r="BC117" i="26"/>
  <c r="BB117" i="26"/>
  <c r="AY117" i="26"/>
  <c r="AZ117" i="26" s="1"/>
  <c r="BC115" i="26"/>
  <c r="BB115" i="26"/>
  <c r="AY115" i="26"/>
  <c r="AZ115" i="26" s="1"/>
  <c r="BC113" i="26"/>
  <c r="BB113" i="26"/>
  <c r="AY113" i="26"/>
  <c r="AZ113" i="26" s="1"/>
  <c r="BC111" i="26"/>
  <c r="BB111" i="26"/>
  <c r="AY111" i="26"/>
  <c r="AZ111" i="26" s="1"/>
  <c r="BC109" i="26"/>
  <c r="BB109" i="26"/>
  <c r="AY109" i="26"/>
  <c r="AZ109" i="26" s="1"/>
  <c r="BB106" i="26"/>
  <c r="AY106" i="26"/>
  <c r="AZ106" i="26" s="1"/>
  <c r="BB103" i="26"/>
  <c r="AY103" i="26"/>
  <c r="AZ103" i="26" s="1"/>
  <c r="BC101" i="26"/>
  <c r="BB101" i="26"/>
  <c r="AY101" i="26"/>
  <c r="AZ101" i="26" s="1"/>
  <c r="BC99" i="26"/>
  <c r="BB99" i="26"/>
  <c r="AY99" i="26"/>
  <c r="AZ99" i="26" s="1"/>
  <c r="BC97" i="26"/>
  <c r="BB97" i="26"/>
  <c r="AY97" i="26"/>
  <c r="AZ97" i="26" s="1"/>
  <c r="BC95" i="26"/>
  <c r="BB95" i="26"/>
  <c r="AY95" i="26"/>
  <c r="AZ95" i="26" s="1"/>
  <c r="BC93" i="26"/>
  <c r="BB93" i="26"/>
  <c r="AY93" i="26"/>
  <c r="AZ93" i="26" s="1"/>
  <c r="BC91" i="26"/>
  <c r="BB91" i="26"/>
  <c r="AY91" i="26"/>
  <c r="BC89" i="26"/>
  <c r="BB89" i="26"/>
  <c r="AY89" i="26"/>
  <c r="AZ89" i="26" s="1"/>
  <c r="BC87" i="26"/>
  <c r="BB87" i="26"/>
  <c r="AY87" i="26"/>
  <c r="AZ87" i="26" s="1"/>
  <c r="BC85" i="26"/>
  <c r="BB85" i="26"/>
  <c r="AY85" i="26"/>
  <c r="AZ85" i="26" s="1"/>
  <c r="BC83" i="26"/>
  <c r="BB83" i="26"/>
  <c r="AY83" i="26"/>
  <c r="AZ83" i="26" s="1"/>
  <c r="BC81" i="26"/>
  <c r="BB81" i="26"/>
  <c r="AY81" i="26"/>
  <c r="AZ81" i="26" s="1"/>
  <c r="BC79" i="26"/>
  <c r="BB79" i="26"/>
  <c r="AY79" i="26"/>
  <c r="AZ79" i="26" s="1"/>
  <c r="BC77" i="26"/>
  <c r="BB77" i="26"/>
  <c r="AY77" i="26"/>
  <c r="AZ77" i="26" s="1"/>
  <c r="BC75" i="26"/>
  <c r="BB75" i="26"/>
  <c r="AY75" i="26"/>
  <c r="AZ75" i="26" s="1"/>
  <c r="BC73" i="26"/>
  <c r="BB73" i="26"/>
  <c r="AY73" i="26"/>
  <c r="AZ73" i="26" s="1"/>
  <c r="BC71" i="26"/>
  <c r="BB71" i="26"/>
  <c r="AY71" i="26"/>
  <c r="AZ71" i="26" s="1"/>
  <c r="BC69" i="26"/>
  <c r="BB69" i="26"/>
  <c r="AY69" i="26"/>
  <c r="AZ69" i="26" s="1"/>
  <c r="BC67" i="26"/>
  <c r="BB67" i="26"/>
  <c r="AY67" i="26"/>
  <c r="AZ67" i="26" s="1"/>
  <c r="BC65" i="26"/>
  <c r="BB65" i="26"/>
  <c r="AY65" i="26"/>
  <c r="AZ65" i="26" s="1"/>
  <c r="BC63" i="26"/>
  <c r="BB63" i="26"/>
  <c r="AY63" i="26"/>
  <c r="AZ63" i="26" s="1"/>
  <c r="BC61" i="26"/>
  <c r="BB61" i="26"/>
  <c r="AY61" i="26"/>
  <c r="AZ61" i="26" s="1"/>
  <c r="BC59" i="26"/>
  <c r="BB59" i="26"/>
  <c r="AY59" i="26"/>
  <c r="AZ59" i="26" s="1"/>
  <c r="BC57" i="26"/>
  <c r="BB57" i="26"/>
  <c r="AY57" i="26"/>
  <c r="AZ57" i="26" s="1"/>
  <c r="BB54" i="26"/>
  <c r="AY54" i="26"/>
  <c r="AZ54" i="26" s="1"/>
  <c r="BC52" i="26"/>
  <c r="BB52" i="26"/>
  <c r="AY52" i="26"/>
  <c r="AZ52" i="26" s="1"/>
  <c r="BC50" i="26"/>
  <c r="BB50" i="26"/>
  <c r="AY50" i="26"/>
  <c r="AZ50" i="26" s="1"/>
  <c r="BC48" i="26"/>
  <c r="BB48" i="26"/>
  <c r="AY48" i="26"/>
  <c r="AZ48" i="26" s="1"/>
  <c r="BC45" i="26"/>
  <c r="BB45" i="26"/>
  <c r="AY45" i="26"/>
  <c r="AZ45" i="26" s="1"/>
  <c r="BC42" i="26"/>
  <c r="BB42" i="26"/>
  <c r="AY42" i="26"/>
  <c r="AZ42" i="26" s="1"/>
  <c r="BC40" i="26"/>
  <c r="BB40" i="26"/>
  <c r="AY40" i="26"/>
  <c r="AZ40" i="26" s="1"/>
  <c r="BC38" i="26"/>
  <c r="BB38" i="26"/>
  <c r="AY38" i="26"/>
  <c r="AZ38" i="26" s="1"/>
  <c r="BC35" i="26"/>
  <c r="BB35" i="26"/>
  <c r="AY35" i="26"/>
  <c r="AZ35" i="26" s="1"/>
  <c r="BC33" i="26"/>
  <c r="BB33" i="26"/>
  <c r="AY33" i="26"/>
  <c r="AZ33" i="26" s="1"/>
  <c r="BC30" i="26"/>
  <c r="BB30" i="26"/>
  <c r="AY30" i="26"/>
  <c r="AZ30" i="26" s="1"/>
  <c r="BC28" i="26"/>
  <c r="BB28" i="26"/>
  <c r="AY28" i="26"/>
  <c r="AZ28" i="26" s="1"/>
  <c r="BC26" i="26"/>
  <c r="BB26" i="26"/>
  <c r="AY26" i="26"/>
  <c r="AZ26" i="26" s="1"/>
  <c r="BC24" i="26"/>
  <c r="BB24" i="26"/>
  <c r="AY24" i="26"/>
  <c r="AZ24" i="26" s="1"/>
  <c r="BB22" i="26"/>
  <c r="AY22" i="26"/>
  <c r="AZ22" i="26" s="1"/>
  <c r="BC20" i="26"/>
  <c r="BB20" i="26"/>
  <c r="AY20" i="26"/>
  <c r="AZ20" i="26" s="1"/>
  <c r="BC18" i="26"/>
  <c r="BB18" i="26"/>
  <c r="AY18" i="26"/>
  <c r="AZ18" i="26" s="1"/>
  <c r="BC16" i="26"/>
  <c r="BB16" i="26"/>
  <c r="AY16" i="26"/>
  <c r="AZ16" i="26" s="1"/>
  <c r="BC14" i="26"/>
  <c r="BB14" i="26"/>
  <c r="AY14" i="26"/>
  <c r="AZ14" i="26" s="1"/>
  <c r="AV118" i="25"/>
  <c r="AU118" i="25"/>
  <c r="AR118" i="25"/>
  <c r="AS118" i="25" s="1"/>
  <c r="AV116" i="25"/>
  <c r="AU116" i="25"/>
  <c r="AR116" i="25"/>
  <c r="AS116" i="25" s="1"/>
  <c r="AV112" i="25"/>
  <c r="AU112" i="25"/>
  <c r="AR112" i="25"/>
  <c r="AS112" i="25" s="1"/>
  <c r="AV110" i="25"/>
  <c r="AU110" i="25"/>
  <c r="AR110" i="25"/>
  <c r="AS110" i="25" s="1"/>
  <c r="AV107" i="25"/>
  <c r="AU107" i="25"/>
  <c r="AR107" i="25"/>
  <c r="AS107" i="25" s="1"/>
  <c r="AV105" i="25"/>
  <c r="AU105" i="25"/>
  <c r="AR105" i="25"/>
  <c r="AS105" i="25" s="1"/>
  <c r="AV102" i="25"/>
  <c r="AU102" i="25"/>
  <c r="AR102" i="25"/>
  <c r="AS102" i="25" s="1"/>
  <c r="AV100" i="25"/>
  <c r="AU100" i="25"/>
  <c r="AR100" i="25"/>
  <c r="AS100" i="25" s="1"/>
  <c r="AR98" i="25"/>
  <c r="AS98" i="25" s="1"/>
  <c r="AV95" i="25"/>
  <c r="AU95" i="25"/>
  <c r="AR95" i="25"/>
  <c r="AS95" i="25" s="1"/>
  <c r="AV93" i="25"/>
  <c r="AU93" i="25"/>
  <c r="AR93" i="25"/>
  <c r="AS93" i="25" s="1"/>
  <c r="AU91" i="25"/>
  <c r="AR91" i="25"/>
  <c r="AS91" i="25" s="1"/>
  <c r="AV89" i="25"/>
  <c r="AU89" i="25"/>
  <c r="AR89" i="25"/>
  <c r="AS89" i="25" s="1"/>
  <c r="AV87" i="25"/>
  <c r="AU87" i="25"/>
  <c r="AR87" i="25"/>
  <c r="AS87" i="25" s="1"/>
  <c r="AU85" i="25"/>
  <c r="AR85" i="25"/>
  <c r="AS85" i="25" s="1"/>
  <c r="AV83" i="25"/>
  <c r="AU83" i="25"/>
  <c r="AR83" i="25"/>
  <c r="AS83" i="25" s="1"/>
  <c r="AV81" i="25"/>
  <c r="AU81" i="25"/>
  <c r="AR81" i="25"/>
  <c r="AS81" i="25" s="1"/>
  <c r="AV78" i="25"/>
  <c r="AU78" i="25"/>
  <c r="AR78" i="25"/>
  <c r="AS78" i="25" s="1"/>
  <c r="AV76" i="25"/>
  <c r="AU76" i="25"/>
  <c r="AR76" i="25"/>
  <c r="AS76" i="25" s="1"/>
  <c r="AV74" i="25"/>
  <c r="AU74" i="25"/>
  <c r="AR74" i="25"/>
  <c r="AS74" i="25" s="1"/>
  <c r="AV71" i="25"/>
  <c r="AU71" i="25"/>
  <c r="AR71" i="25"/>
  <c r="AS71" i="25" s="1"/>
  <c r="AV69" i="25"/>
  <c r="AU69" i="25"/>
  <c r="AR69" i="25"/>
  <c r="AS69" i="25" s="1"/>
  <c r="AV67" i="25"/>
  <c r="AU67" i="25"/>
  <c r="AR67" i="25"/>
  <c r="AS67" i="25" s="1"/>
  <c r="AV65" i="25"/>
  <c r="AU65" i="25"/>
  <c r="AR65" i="25"/>
  <c r="AS65" i="25" s="1"/>
  <c r="AV63" i="25"/>
  <c r="AU63" i="25"/>
  <c r="AR63" i="25"/>
  <c r="AS63" i="25" s="1"/>
  <c r="AV60" i="25"/>
  <c r="AU60" i="25"/>
  <c r="AR60" i="25"/>
  <c r="AS60" i="25" s="1"/>
  <c r="AV58" i="25"/>
  <c r="AU58" i="25"/>
  <c r="AR58" i="25"/>
  <c r="AS58" i="25" s="1"/>
  <c r="AV56" i="25"/>
  <c r="AU56" i="25"/>
  <c r="AR56" i="25"/>
  <c r="AS56" i="25" s="1"/>
  <c r="AV54" i="25"/>
  <c r="AU54" i="25"/>
  <c r="AR54" i="25"/>
  <c r="AS54" i="25" s="1"/>
  <c r="AV52" i="25"/>
  <c r="AU52" i="25"/>
  <c r="AR52" i="25"/>
  <c r="AS52" i="25" s="1"/>
  <c r="AV50" i="25"/>
  <c r="AU50" i="25"/>
  <c r="AR50" i="25"/>
  <c r="AS50" i="25" s="1"/>
  <c r="AV48" i="25"/>
  <c r="AU48" i="25"/>
  <c r="AR48" i="25"/>
  <c r="AS48" i="25" s="1"/>
  <c r="AV46" i="25"/>
  <c r="AU46" i="25"/>
  <c r="AR46" i="25"/>
  <c r="AS46" i="25" s="1"/>
  <c r="AV44" i="25"/>
  <c r="AU44" i="25"/>
  <c r="AR44" i="25"/>
  <c r="AS44" i="25" s="1"/>
  <c r="AV42" i="25"/>
  <c r="AU42" i="25"/>
  <c r="AR42" i="25"/>
  <c r="AS42" i="25" s="1"/>
  <c r="AV40" i="25"/>
  <c r="AU40" i="25"/>
  <c r="AR40" i="25"/>
  <c r="AS40" i="25" s="1"/>
  <c r="AV38" i="25"/>
  <c r="AU38" i="25"/>
  <c r="AR38" i="25"/>
  <c r="AS38" i="25" s="1"/>
  <c r="AV34" i="25"/>
  <c r="AU34" i="25"/>
  <c r="AR34" i="25"/>
  <c r="AS34" i="25" s="1"/>
  <c r="AV32" i="25"/>
  <c r="AU32" i="25"/>
  <c r="AR32" i="25"/>
  <c r="AS32" i="25" s="1"/>
  <c r="AV30" i="25"/>
  <c r="AU30" i="25"/>
  <c r="AR30" i="25"/>
  <c r="AS30" i="25" s="1"/>
  <c r="AV28" i="25"/>
  <c r="AU28" i="25"/>
  <c r="AR28" i="25"/>
  <c r="AS28" i="25" s="1"/>
  <c r="AV26" i="25"/>
  <c r="AU26" i="25"/>
  <c r="AR26" i="25"/>
  <c r="AS26" i="25" s="1"/>
  <c r="AV24" i="25"/>
  <c r="AU24" i="25"/>
  <c r="AR24" i="25"/>
  <c r="AS24" i="25" s="1"/>
  <c r="AV22" i="25"/>
  <c r="AU22" i="25"/>
  <c r="AR22" i="25"/>
  <c r="AS22" i="25" s="1"/>
  <c r="AV20" i="25"/>
  <c r="AU20" i="25"/>
  <c r="AR20" i="25"/>
  <c r="AS20" i="25" s="1"/>
  <c r="AV18" i="25"/>
  <c r="AU18" i="25"/>
  <c r="AR18" i="25"/>
  <c r="AS18" i="25" s="1"/>
  <c r="AV16" i="25"/>
  <c r="AU16" i="25"/>
  <c r="AR16" i="25"/>
  <c r="AS16" i="25" s="1"/>
  <c r="AV14" i="25"/>
  <c r="AU14" i="25"/>
  <c r="AR14" i="25"/>
  <c r="AS14" i="25" s="1"/>
  <c r="AR97" i="16"/>
  <c r="AC96" i="16"/>
  <c r="AB96" i="16"/>
  <c r="AA96" i="16"/>
  <c r="Z96" i="16"/>
  <c r="AV90" i="16"/>
  <c r="AU90" i="16"/>
  <c r="AR90" i="16"/>
  <c r="AS90" i="16" s="1"/>
  <c r="AV88" i="16"/>
  <c r="AU88" i="16"/>
  <c r="AR88" i="16"/>
  <c r="AS88" i="16" s="1"/>
  <c r="AV86" i="16"/>
  <c r="AU86" i="16"/>
  <c r="AR86" i="16"/>
  <c r="AS86" i="16" s="1"/>
  <c r="L85" i="16"/>
  <c r="L84" i="16"/>
  <c r="AR83" i="16"/>
  <c r="AS83" i="16" s="1"/>
  <c r="L83" i="16"/>
  <c r="AV80" i="16"/>
  <c r="AU80" i="16"/>
  <c r="AR80" i="16"/>
  <c r="AS80" i="16" s="1"/>
  <c r="AV78" i="16"/>
  <c r="AU78" i="16"/>
  <c r="AR78" i="16"/>
  <c r="AS78" i="16" s="1"/>
  <c r="AV75" i="16"/>
  <c r="AU75" i="16"/>
  <c r="AR75" i="16"/>
  <c r="AS75" i="16" s="1"/>
  <c r="AV73" i="16"/>
  <c r="AU73" i="16"/>
  <c r="AR73" i="16"/>
  <c r="AS73" i="16" s="1"/>
  <c r="AV70" i="16"/>
  <c r="AU70" i="16"/>
  <c r="AR70" i="16"/>
  <c r="AS70" i="16" s="1"/>
  <c r="AV68" i="16"/>
  <c r="AU68" i="16"/>
  <c r="AR68" i="16"/>
  <c r="AS68" i="16" s="1"/>
  <c r="AV65" i="16"/>
  <c r="AU65" i="16"/>
  <c r="AR65" i="16"/>
  <c r="AS65" i="16" s="1"/>
  <c r="AV63" i="16"/>
  <c r="AU63" i="16"/>
  <c r="AR63" i="16"/>
  <c r="AS63" i="16" s="1"/>
  <c r="AV61" i="16"/>
  <c r="AU61" i="16"/>
  <c r="AR61" i="16"/>
  <c r="AS61" i="16" s="1"/>
  <c r="AV59" i="16"/>
  <c r="AU59" i="16"/>
  <c r="AR59" i="16"/>
  <c r="AS59" i="16" s="1"/>
  <c r="AV57" i="16"/>
  <c r="AU57" i="16"/>
  <c r="AR57" i="16"/>
  <c r="AS57" i="16" s="1"/>
  <c r="AV55" i="16"/>
  <c r="AU55" i="16"/>
  <c r="AR55" i="16"/>
  <c r="AS55" i="16" s="1"/>
  <c r="AV53" i="16"/>
  <c r="AU53" i="16"/>
  <c r="AR53" i="16"/>
  <c r="AS53" i="16" s="1"/>
  <c r="L52" i="16"/>
  <c r="L51" i="16"/>
  <c r="AV50" i="16"/>
  <c r="AR50" i="16"/>
  <c r="AS50" i="16" s="1"/>
  <c r="L50" i="16"/>
  <c r="AV48" i="16"/>
  <c r="AU48" i="16"/>
  <c r="AR48" i="16"/>
  <c r="AS48" i="16" s="1"/>
  <c r="AV46" i="16"/>
  <c r="AU46" i="16"/>
  <c r="AR46" i="16"/>
  <c r="AS46" i="16" s="1"/>
  <c r="AV44" i="16"/>
  <c r="AU44" i="16"/>
  <c r="AR44" i="16"/>
  <c r="AS44" i="16" s="1"/>
  <c r="AV42" i="16"/>
  <c r="AU42" i="16"/>
  <c r="AR42" i="16"/>
  <c r="AS42" i="16" s="1"/>
  <c r="AV40" i="16"/>
  <c r="AU40" i="16"/>
  <c r="AR40" i="16"/>
  <c r="AS40" i="16" s="1"/>
  <c r="AV38" i="16"/>
  <c r="AU38" i="16"/>
  <c r="AR38" i="16"/>
  <c r="AS38" i="16" s="1"/>
  <c r="AV36" i="16"/>
  <c r="AU36" i="16"/>
  <c r="AR36" i="16"/>
  <c r="AS36" i="16" s="1"/>
  <c r="AV34" i="16"/>
  <c r="AU34" i="16"/>
  <c r="AR34" i="16"/>
  <c r="AS34" i="16" s="1"/>
  <c r="AV32" i="16"/>
  <c r="AU32" i="16"/>
  <c r="AR32" i="16"/>
  <c r="AS32" i="16" s="1"/>
  <c r="AV30" i="16"/>
  <c r="AU30" i="16"/>
  <c r="AR30" i="16"/>
  <c r="AS30" i="16" s="1"/>
  <c r="AV28" i="16"/>
  <c r="AU28" i="16"/>
  <c r="AR28" i="16"/>
  <c r="AS28" i="16" s="1"/>
  <c r="AV25" i="16"/>
  <c r="AU25" i="16"/>
  <c r="AR25" i="16"/>
  <c r="AS25" i="16" s="1"/>
  <c r="AV21" i="16"/>
  <c r="AU21" i="16"/>
  <c r="AR21" i="16"/>
  <c r="AS21" i="16" s="1"/>
  <c r="AV18" i="16"/>
  <c r="AU18" i="16"/>
  <c r="AR18" i="16"/>
  <c r="AS18" i="16" s="1"/>
  <c r="AV16" i="16"/>
  <c r="AU16" i="16"/>
  <c r="AR16" i="16"/>
  <c r="AS16" i="16" s="1"/>
  <c r="AV14" i="16"/>
  <c r="AU14" i="16"/>
  <c r="AR14" i="16"/>
  <c r="AS14" i="16" s="1"/>
  <c r="BC61" i="27"/>
  <c r="BB61" i="27"/>
  <c r="BC64" i="27"/>
  <c r="BB64" i="27"/>
  <c r="BB187" i="27"/>
  <c r="BC135" i="26"/>
  <c r="AY192" i="27"/>
  <c r="AZ192" i="27" s="1"/>
  <c r="BC204" i="27"/>
  <c r="BB204" i="27"/>
  <c r="BC187" i="27"/>
  <c r="AY136" i="26"/>
  <c r="AY137" i="26"/>
  <c r="AY132" i="26"/>
  <c r="BC201" i="27"/>
  <c r="BB201" i="27"/>
  <c r="BC190" i="27"/>
  <c r="BB190" i="27"/>
  <c r="AR128" i="25"/>
  <c r="AV135" i="25"/>
  <c r="AU135" i="25"/>
  <c r="AR135" i="25"/>
  <c r="AS135" i="25" s="1"/>
  <c r="AY129" i="26"/>
  <c r="AY198" i="27"/>
  <c r="AY188" i="27"/>
  <c r="AY189" i="27"/>
  <c r="AY204" i="27"/>
  <c r="AY201" i="27"/>
  <c r="AZ201" i="27" s="1"/>
  <c r="AY190" i="27"/>
  <c r="AR98" i="16"/>
  <c r="AY184" i="27"/>
  <c r="AY186" i="27"/>
  <c r="AR132" i="25"/>
  <c r="AR126" i="25"/>
  <c r="AR125" i="25"/>
  <c r="AR124" i="25" l="1"/>
  <c r="AS124" i="25" s="1"/>
  <c r="AA138" i="26"/>
  <c r="AR96" i="16"/>
  <c r="AY131" i="26"/>
  <c r="AA99" i="16"/>
  <c r="AY187" i="27"/>
  <c r="AZ187" i="27" s="1"/>
  <c r="AA206" i="27"/>
  <c r="AB138" i="26"/>
  <c r="AR131" i="25"/>
  <c r="AS131" i="25" s="1"/>
  <c r="AB99" i="16"/>
  <c r="Z99" i="16"/>
  <c r="AU83" i="16"/>
  <c r="AU50" i="16"/>
  <c r="AC137" i="25"/>
  <c r="AA137" i="25"/>
  <c r="AR127" i="25"/>
  <c r="Z137" i="25"/>
  <c r="AY135" i="26"/>
  <c r="AZ135" i="26" s="1"/>
  <c r="AC99" i="16"/>
  <c r="Z138" i="26"/>
  <c r="AY128" i="26"/>
  <c r="AB137" i="25"/>
  <c r="Z206" i="27"/>
  <c r="AZ190" i="27"/>
  <c r="AZ204" i="27"/>
  <c r="AZ19" i="27"/>
  <c r="AZ35" i="27"/>
  <c r="AZ133" i="27"/>
  <c r="AC206" i="27"/>
  <c r="AB206" i="27"/>
  <c r="AZ91" i="26"/>
  <c r="AZ47" i="27"/>
  <c r="AZ135" i="27"/>
  <c r="AC138" i="26"/>
  <c r="AY183" i="27"/>
  <c r="AZ131" i="26"/>
  <c r="AS127" i="25" l="1"/>
  <c r="AS96" i="16"/>
  <c r="AZ128" i="26"/>
  <c r="AZ183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MURIELLE RUSTAT</author>
    <author>Murielle Rustat</author>
    <author>VIVIANE BOURDIC</author>
    <author>Yves Markowicz</author>
    <author>YVES MARKOWICZ</author>
  </authors>
  <commentList>
    <comment ref="F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cours.
Ex. L1 LEA anglais-espagnol
</t>
        </r>
      </text>
    </comment>
    <comment ref="H10" authorId="1" shapeId="0" xr:uid="{00000000-0006-0000-0000-000002000000}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I10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(total ECTS = cellule E44) :
En cas de crédits affectés à des EC,
mettre un * après le nombre d'ECTS
pour ne pas les compter 2 fois si des ECTS sont déjà indiqués au niveau de l'UE.</t>
        </r>
      </text>
    </comment>
    <comment ref="J10" authorId="2" shapeId="0" xr:uid="{00000000-0006-0000-0000-000004000000}">
      <text>
        <r>
          <rPr>
            <sz val="9"/>
            <color rgb="FF000000"/>
            <rFont val="Tahoma"/>
            <family val="2"/>
          </rPr>
          <t xml:space="preserve">L’échelle des coefficients est cohérente avec celle des crédits attribués à chaque UE, à chaque EC et à chaque bloc de connaissances et de compétences. </t>
        </r>
      </text>
    </comment>
    <comment ref="K10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Plusieurs modalités d'évaluation sont possibles</t>
        </r>
        <r>
          <rPr>
            <sz val="9"/>
            <color indexed="81"/>
            <rFont val="Tahoma"/>
            <family val="2"/>
          </rPr>
          <t xml:space="preserve"> :
- une évaluation continue et une évaluation terminale (ECET),
- une évaluation continue intégrale (ECI),
- une évaluation terminale (ET).
</t>
        </r>
        <r>
          <rPr>
            <b/>
            <sz val="9"/>
            <color indexed="81"/>
            <rFont val="Tahoma"/>
            <family val="2"/>
          </rPr>
          <t>L'ECI</t>
        </r>
        <r>
          <rPr>
            <sz val="9"/>
            <color indexed="81"/>
            <rFont val="Tahoma"/>
            <family val="2"/>
          </rPr>
          <t xml:space="preserve"> porte sur 2 évaluations continues au minimum, aucune de ces évaluations ne peut compter pour plus de 50 % de la note finale.
</t>
        </r>
        <r>
          <rPr>
            <b/>
            <sz val="9"/>
            <color indexed="81"/>
            <rFont val="Tahoma"/>
            <family val="2"/>
          </rPr>
          <t>L'ECET</t>
        </r>
        <r>
          <rPr>
            <sz val="9"/>
            <color indexed="81"/>
            <rFont val="Tahoma"/>
            <family val="2"/>
          </rPr>
          <t xml:space="preserve"> porte sur 2 évaluations continues au minimum (aucune ne pouvant compter pour plus de 50% de la moyenne des évaluations continues) plus une évaluation terminale, et la moyenne des notes d'évaluation continue ne peut compter pour plus de 60 % de la note finale.
</t>
        </r>
        <r>
          <rPr>
            <b/>
            <u/>
            <sz val="9"/>
            <color indexed="81"/>
            <rFont val="Tahoma"/>
            <family val="2"/>
          </rPr>
          <t>Légende des couleurs des colonnes (G à P) correspondant à Evaluation initiale et Seconde chance</t>
        </r>
        <r>
          <rPr>
            <sz val="9"/>
            <color indexed="81"/>
            <rFont val="Tahoma"/>
            <family val="2"/>
          </rPr>
          <t xml:space="preserve"> :
</t>
        </r>
        <r>
          <rPr>
            <b/>
            <sz val="9"/>
            <color indexed="81"/>
            <rFont val="Tahoma"/>
            <family val="2"/>
          </rPr>
          <t>ECI</t>
        </r>
        <r>
          <rPr>
            <sz val="9"/>
            <color indexed="81"/>
            <rFont val="Tahoma"/>
            <family val="2"/>
          </rPr>
          <t xml:space="preserve">    : bleu + rouge ou bleu + rose ou bleu + noir + rose
</t>
        </r>
        <r>
          <rPr>
            <b/>
            <sz val="9"/>
            <color indexed="81"/>
            <rFont val="Tahoma"/>
            <family val="2"/>
          </rPr>
          <t>ECET</t>
        </r>
        <r>
          <rPr>
            <sz val="9"/>
            <color indexed="81"/>
            <rFont val="Tahoma"/>
            <family val="2"/>
          </rPr>
          <t xml:space="preserve">  : bleu + vert + noir + rose
</t>
        </r>
        <r>
          <rPr>
            <b/>
            <sz val="9"/>
            <color indexed="81"/>
            <rFont val="Tahoma"/>
            <family val="2"/>
          </rPr>
          <t>ET</t>
        </r>
        <r>
          <rPr>
            <sz val="9"/>
            <color indexed="81"/>
            <rFont val="Tahoma"/>
            <family val="2"/>
          </rPr>
          <t xml:space="preserve">      : vert + rose
</t>
        </r>
      </text>
    </comment>
    <comment ref="K12" authorId="0" shapeId="0" xr:uid="{00000000-0006-0000-0000-000006000000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Evaluation initiale anciennement appelée session 1</t>
        </r>
      </text>
    </comment>
    <comment ref="R12" authorId="2" shapeId="0" xr:uid="{00000000-0006-0000-0000-000007000000}">
      <text>
        <r>
          <rPr>
            <sz val="9"/>
            <color indexed="81"/>
            <rFont val="Tahoma"/>
            <family val="2"/>
          </rPr>
          <t xml:space="preserve">La seconde chance anciennement appelée session de rattrapage.
</t>
        </r>
        <r>
          <rPr>
            <b/>
            <sz val="9"/>
            <color indexed="81"/>
            <rFont val="Tahoma"/>
            <family val="2"/>
          </rPr>
          <t xml:space="preserve">Dans le cadre de l'ECET ou l'ET : </t>
        </r>
        <r>
          <rPr>
            <sz val="9"/>
            <color indexed="81"/>
            <rFont val="Tahoma"/>
            <family val="2"/>
          </rPr>
          <t xml:space="preserve">
la seconde chance prend la forme d'une évaluation supplémentaire organisée après publication des résultats de l'évaluation initiale.
</t>
        </r>
        <r>
          <rPr>
            <b/>
            <sz val="9"/>
            <color indexed="81"/>
            <rFont val="Tahoma"/>
            <family val="2"/>
          </rPr>
          <t>Dans le cadre de l'ECI :</t>
        </r>
        <r>
          <rPr>
            <sz val="9"/>
            <color indexed="81"/>
            <rFont val="Tahoma"/>
            <family val="2"/>
          </rPr>
          <t xml:space="preserve">
La seconde chance peut :
- prendre la forme d'une évaluation supplémentaire organisée après publication des résultats de l'évaluation initiale.
- Ou être comprise dans les modalités de mise en oeuvre de l'évaluation continue intégrale.
</t>
        </r>
      </text>
    </comment>
    <comment ref="K13" authorId="0" shapeId="0" xr:uid="{00000000-0006-0000-0000-000008000000}">
      <text>
        <r>
          <rPr>
            <b/>
            <sz val="9"/>
            <color rgb="FF000000"/>
            <rFont val="Tahoma"/>
            <family val="2"/>
          </rPr>
          <t>Préciser les modalités de l'évaluation continue</t>
        </r>
        <r>
          <rPr>
            <sz val="9"/>
            <color rgb="FF000000"/>
            <rFont val="Tahoma"/>
            <family val="2"/>
          </rPr>
          <t xml:space="preserve"> (s'il y a plusieurs modalités pour un même enseignement, les saisir dans la même cellule en faisant un retour à la ligne ALT+ touche Entrée) :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Ecrit  : E
</t>
        </r>
        <r>
          <rPr>
            <sz val="9"/>
            <color rgb="FF000000"/>
            <rFont val="Tahoma"/>
            <family val="2"/>
          </rPr>
          <t xml:space="preserve">Oral   : O
</t>
        </r>
        <r>
          <rPr>
            <sz val="9"/>
            <color rgb="FF000000"/>
            <rFont val="Tahoma"/>
            <family val="2"/>
          </rPr>
          <t xml:space="preserve">Rendus de travaux : RT
</t>
        </r>
        <r>
          <rPr>
            <sz val="9"/>
            <color rgb="FF000000"/>
            <rFont val="Tahoma"/>
            <family val="2"/>
          </rPr>
          <t xml:space="preserve">Rendu de projets : RP
</t>
        </r>
        <r>
          <rPr>
            <sz val="9"/>
            <color rgb="FF000000"/>
            <rFont val="Tahoma"/>
            <family val="2"/>
          </rPr>
          <t xml:space="preserve">Travaux pratiques : TP
</t>
        </r>
        <r>
          <rPr>
            <sz val="9"/>
            <color rgb="FF000000"/>
            <rFont val="Tahoma"/>
            <family val="2"/>
          </rPr>
          <t xml:space="preserve">Rapport/mémoire
</t>
        </r>
        <r>
          <rPr>
            <sz val="9"/>
            <color rgb="FF000000"/>
            <rFont val="Tahoma"/>
            <family val="2"/>
          </rPr>
          <t xml:space="preserve">Assiduité  : A
</t>
        </r>
        <r>
          <rPr>
            <sz val="9"/>
            <color rgb="FF000000"/>
            <rFont val="Tahoma"/>
            <family val="2"/>
          </rPr>
          <t xml:space="preserve">Autre </t>
        </r>
        <r>
          <rPr>
            <i/>
            <sz val="9"/>
            <color rgb="FF000000"/>
            <rFont val="Tahoma"/>
            <family val="2"/>
          </rPr>
          <t>(à préciser)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2 évaluations continues au minimum</t>
        </r>
      </text>
    </comment>
    <comment ref="L13" authorId="2" shapeId="0" xr:uid="{00000000-0006-0000-0000-000009000000}">
      <text>
        <r>
          <rPr>
            <b/>
            <sz val="9"/>
            <color rgb="FF000000"/>
            <rFont val="Tahoma"/>
            <family val="2"/>
          </rPr>
          <t>Indiquer le coefficient (global ou par épreuve) ou le poids en %.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L'ECI</t>
        </r>
        <r>
          <rPr>
            <sz val="9"/>
            <color rgb="FF000000"/>
            <rFont val="Tahoma"/>
            <family val="2"/>
          </rPr>
          <t xml:space="preserve"> porte sur 2 évaluations continues au minimum, aucune de ces évaluations ne peut compter pour plus de 50 % de la note finale.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L'ECET</t>
        </r>
        <r>
          <rPr>
            <sz val="9"/>
            <color rgb="FF000000"/>
            <rFont val="Tahoma"/>
            <family val="2"/>
          </rPr>
          <t xml:space="preserve"> porte sur deux évaluations continues au minimum  (aucune ne pouvant compter pour plus de  50 % de la moyenne des évaluations continues) plus une évaluation terminale.
</t>
        </r>
        <r>
          <rPr>
            <sz val="9"/>
            <color rgb="FF000000"/>
            <rFont val="Tahoma"/>
            <family val="2"/>
          </rPr>
          <t xml:space="preserve">La moyenne des notes d’évaluation continue ne peut compter pour plus de 60% de la note finale.
</t>
        </r>
      </text>
    </comment>
    <comment ref="M13" authorId="1" shapeId="0" xr:uid="{00000000-0006-0000-0000-00000A000000}">
      <text>
        <r>
          <rPr>
            <b/>
            <sz val="9"/>
            <color rgb="FF000000"/>
            <rFont val="Tahoma"/>
            <family val="2"/>
          </rPr>
          <t>Préciser la nature de l'épreuve 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Ecrit : </t>
        </r>
        <r>
          <rPr>
            <b/>
            <sz val="9"/>
            <color rgb="FF000000"/>
            <rFont val="Tahoma"/>
            <family val="2"/>
          </rPr>
          <t>E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Oral : </t>
        </r>
        <r>
          <rPr>
            <b/>
            <sz val="9"/>
            <color rgb="FF000000"/>
            <rFont val="Tahoma"/>
            <family val="2"/>
          </rPr>
          <t>O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Autre </t>
        </r>
        <r>
          <rPr>
            <i/>
            <sz val="9"/>
            <color rgb="FF000000"/>
            <rFont val="Tahoma"/>
            <family val="2"/>
          </rPr>
          <t xml:space="preserve">(à préciser)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et la durée de l'épreuve.</t>
        </r>
      </text>
    </comment>
    <comment ref="N13" authorId="0" shapeId="0" xr:uid="{00000000-0006-0000-0000-00000B000000}">
      <text>
        <r>
          <rPr>
            <sz val="9"/>
            <color indexed="81"/>
            <rFont val="Tahoma"/>
            <family val="2"/>
          </rPr>
          <t xml:space="preserve">Si colonne remplie dans le cadre de l'ECET :
</t>
        </r>
        <r>
          <rPr>
            <b/>
            <sz val="9"/>
            <color indexed="81"/>
            <rFont val="Tahoma"/>
            <family val="2"/>
          </rPr>
          <t>L'ECET</t>
        </r>
        <r>
          <rPr>
            <sz val="9"/>
            <color indexed="81"/>
            <rFont val="Tahoma"/>
            <family val="2"/>
          </rPr>
          <t xml:space="preserve"> porte sur 2 évaluations continues au minimum (aucune ne pouvant compter pour plus de 50% de la moyenne des évaluations continues) plus</t>
        </r>
        <r>
          <rPr>
            <b/>
            <sz val="9"/>
            <color indexed="81"/>
            <rFont val="Tahoma"/>
            <family val="2"/>
          </rPr>
          <t xml:space="preserve"> une évaluation terminale</t>
        </r>
        <r>
          <rPr>
            <sz val="9"/>
            <color indexed="81"/>
            <rFont val="Tahoma"/>
            <family val="2"/>
          </rPr>
          <t>, et la moyenne des notes d'évaluation continue ne peut compter pour plus de 60 % de la note finale.</t>
        </r>
      </text>
    </comment>
    <comment ref="R13" authorId="0" shapeId="0" xr:uid="{00000000-0006-0000-0000-00000C000000}">
      <text>
        <r>
          <rPr>
            <sz val="9"/>
            <color rgb="FF000000"/>
            <rFont val="Tahoma"/>
            <family val="2"/>
          </rPr>
          <t xml:space="preserve">Dans le cadre de </t>
        </r>
        <r>
          <rPr>
            <b/>
            <sz val="9"/>
            <color rgb="FF000000"/>
            <rFont val="Tahoma"/>
            <family val="2"/>
          </rPr>
          <t xml:space="preserve"> l'ECI </t>
        </r>
        <r>
          <rPr>
            <sz val="9"/>
            <color rgb="FF000000"/>
            <rFont val="Tahoma"/>
            <family val="2"/>
          </rPr>
          <t xml:space="preserve">indiquer par OUI ou NON si la seconde chance est comprise dans l'évaluation initiale.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Si OUI, indiquer en commentaire (bas du tableau) les modalités de mise en oeuvre.
</t>
        </r>
        <r>
          <rPr>
            <sz val="9"/>
            <color rgb="FF000000"/>
            <rFont val="Tahoma"/>
            <family val="2"/>
          </rPr>
          <t xml:space="preserve">Ex. : la note de 2nde chance remplace la + basse note de CC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S1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Dans le cadre de l'ECET</t>
        </r>
        <r>
          <rPr>
            <sz val="9"/>
            <color indexed="81"/>
            <rFont val="Tahoma"/>
            <family val="2"/>
          </rPr>
          <t xml:space="preserve"> :
préciser par oui ou non si la note d'évaluation continue est reportée.</t>
        </r>
      </text>
    </comment>
    <comment ref="T13" authorId="1" shapeId="0" xr:uid="{00000000-0006-0000-0000-00000E000000}">
      <text>
        <r>
          <rPr>
            <sz val="9"/>
            <color indexed="81"/>
            <rFont val="Tahoma"/>
            <family val="2"/>
          </rPr>
          <t xml:space="preserve">Indiquer le coefficient ou le poids en %.
</t>
        </r>
      </text>
    </comment>
    <comment ref="U13" authorId="1" shapeId="0" xr:uid="{00000000-0006-0000-0000-00000F000000}">
      <text>
        <r>
          <rPr>
            <b/>
            <sz val="9"/>
            <color rgb="FF000000"/>
            <rFont val="Tahoma"/>
            <family val="2"/>
          </rPr>
          <t xml:space="preserve">Au titre de l'ECET, de l'ET et de l'ECI </t>
        </r>
        <r>
          <rPr>
            <sz val="9"/>
            <color rgb="FF000000"/>
            <rFont val="Tahoma"/>
            <family val="2"/>
          </rPr>
          <t>: la seconde chance prend la forme d'une évaluation supplémentaire organisée après publication des résultats de l'évaluation initiale.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Préciser la nature de l'épreuve : 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Ecrit : </t>
        </r>
        <r>
          <rPr>
            <b/>
            <sz val="9"/>
            <color rgb="FF000000"/>
            <rFont val="Tahoma"/>
            <family val="2"/>
          </rPr>
          <t>E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Oral : </t>
        </r>
        <r>
          <rPr>
            <b/>
            <sz val="9"/>
            <color rgb="FF000000"/>
            <rFont val="Tahoma"/>
            <family val="2"/>
          </rPr>
          <t>O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Autre </t>
        </r>
        <r>
          <rPr>
            <i/>
            <sz val="9"/>
            <color rgb="FF000000"/>
            <rFont val="Tahoma"/>
            <family val="2"/>
          </rPr>
          <t>(à préciser)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et la </t>
        </r>
        <r>
          <rPr>
            <b/>
            <sz val="9"/>
            <color rgb="FF000000"/>
            <rFont val="Tahoma"/>
            <family val="2"/>
          </rPr>
          <t>durée de l'épreuve</t>
        </r>
      </text>
    </comment>
    <comment ref="AB48" authorId="3" shapeId="0" xr:uid="{00000000-0006-0000-0000-000010000000}">
      <text>
        <r>
          <rPr>
            <b/>
            <sz val="9"/>
            <color indexed="81"/>
            <rFont val="Tahoma"/>
            <family val="2"/>
          </rPr>
          <t>8h CTD + 22hTD = 30h = 20 séances</t>
        </r>
      </text>
    </comment>
    <comment ref="AB57" authorId="3" shapeId="0" xr:uid="{00000000-0006-0000-0000-000011000000}">
      <text>
        <r>
          <rPr>
            <b/>
            <sz val="9"/>
            <color indexed="81"/>
            <rFont val="Tahoma"/>
            <family val="2"/>
          </rPr>
          <t>8h CTD + 22hTD = 30h = 20 séances</t>
        </r>
      </text>
    </comment>
    <comment ref="AC88" authorId="4" shapeId="0" xr:uid="{00000000-0006-0000-0000-000012000000}">
      <text>
        <r>
          <rPr>
            <b/>
            <sz val="9"/>
            <color indexed="81"/>
            <rFont val="Tahoma"/>
            <family val="2"/>
          </rPr>
          <t>15h TP + 6h terrain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MURIELLE RUSTAT</author>
    <author>Murielle Rustat</author>
    <author>VIVIANE BOURDIC</author>
    <author>HELENE LEMAIRE</author>
    <author>Yves Markowicz</author>
    <author>YVES MARKOWICZ</author>
  </authors>
  <commentList>
    <comment ref="F10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cours.
Ex. L1 LEA anglais-espagnol
</t>
        </r>
      </text>
    </comment>
    <comment ref="H10" authorId="1" shapeId="0" xr:uid="{00000000-0006-0000-0100-000002000000}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I10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(total ECTS = cellule E44) :
En cas de crédits affectés à des EC,
mettre un * après le nombre d'ECTS
pour ne pas les compter 2 fois si des ECTS sont déjà indiqués au niveau de l'UE.</t>
        </r>
      </text>
    </comment>
    <comment ref="J10" authorId="2" shapeId="0" xr:uid="{00000000-0006-0000-0100-000004000000}">
      <text>
        <r>
          <rPr>
            <sz val="9"/>
            <color indexed="81"/>
            <rFont val="Tahoma"/>
            <family val="2"/>
          </rPr>
          <t xml:space="preserve">L’échelle des coefficients est cohérente avec celle des crédits attribués à chaque UE, à chaque EC et à chaque bloc de connaissances et de compétences. </t>
        </r>
      </text>
    </comment>
    <comment ref="K10" authorId="0" shapeId="0" xr:uid="{00000000-0006-0000-0100-000005000000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Plusieurs modalités d'évaluation sont possibles</t>
        </r>
        <r>
          <rPr>
            <sz val="9"/>
            <color rgb="FF000000"/>
            <rFont val="Tahoma"/>
            <family val="2"/>
          </rPr>
          <t xml:space="preserve"> :
</t>
        </r>
        <r>
          <rPr>
            <sz val="9"/>
            <color rgb="FF000000"/>
            <rFont val="Tahoma"/>
            <family val="2"/>
          </rPr>
          <t xml:space="preserve">- une évaluation continue et une évaluation terminale (ECET),
</t>
        </r>
        <r>
          <rPr>
            <sz val="9"/>
            <color rgb="FF000000"/>
            <rFont val="Tahoma"/>
            <family val="2"/>
          </rPr>
          <t xml:space="preserve">- une évaluation continue intégrale (ECI),
</t>
        </r>
        <r>
          <rPr>
            <sz val="9"/>
            <color rgb="FF000000"/>
            <rFont val="Tahoma"/>
            <family val="2"/>
          </rPr>
          <t xml:space="preserve">- une évaluation terminale (ET).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L'ECI</t>
        </r>
        <r>
          <rPr>
            <sz val="9"/>
            <color rgb="FF000000"/>
            <rFont val="Tahoma"/>
            <family val="2"/>
          </rPr>
          <t xml:space="preserve"> porte sur 2 évaluations continues au minimum, aucune de ces évaluations ne peut compter pour plus de 50 % de la note finale.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L'ECET</t>
        </r>
        <r>
          <rPr>
            <sz val="9"/>
            <color rgb="FF000000"/>
            <rFont val="Tahoma"/>
            <family val="2"/>
          </rPr>
          <t xml:space="preserve"> porte sur 2 évaluations continues au minimum (aucune ne pouvant compter pour plus de 50% de la moyenne des évaluations continues) plus une évaluation terminale, et la moyenne des notes d'évaluation continue ne peut compter pour plus de 60 % de la note finale.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u/>
            <sz val="9"/>
            <color rgb="FF000000"/>
            <rFont val="Tahoma"/>
            <family val="2"/>
          </rPr>
          <t>Légende des couleurs des colonnes (G à P) correspondant à Evaluation initiale et Seconde chance</t>
        </r>
        <r>
          <rPr>
            <sz val="9"/>
            <color rgb="FF000000"/>
            <rFont val="Tahoma"/>
            <family val="2"/>
          </rPr>
          <t xml:space="preserve"> :
</t>
        </r>
        <r>
          <rPr>
            <b/>
            <sz val="9"/>
            <color rgb="FF000000"/>
            <rFont val="Tahoma"/>
            <family val="2"/>
          </rPr>
          <t>ECI</t>
        </r>
        <r>
          <rPr>
            <sz val="9"/>
            <color rgb="FF000000"/>
            <rFont val="Tahoma"/>
            <family val="2"/>
          </rPr>
          <t xml:space="preserve">    : bleu + rouge ou bleu + rose ou bleu + noir + rose
</t>
        </r>
        <r>
          <rPr>
            <b/>
            <sz val="9"/>
            <color rgb="FF000000"/>
            <rFont val="Tahoma"/>
            <family val="2"/>
          </rPr>
          <t>ECET</t>
        </r>
        <r>
          <rPr>
            <sz val="9"/>
            <color rgb="FF000000"/>
            <rFont val="Tahoma"/>
            <family val="2"/>
          </rPr>
          <t xml:space="preserve">  : bleu + vert + noir + rose
</t>
        </r>
        <r>
          <rPr>
            <b/>
            <sz val="9"/>
            <color rgb="FF000000"/>
            <rFont val="Tahoma"/>
            <family val="2"/>
          </rPr>
          <t>ET</t>
        </r>
        <r>
          <rPr>
            <sz val="9"/>
            <color rgb="FF000000"/>
            <rFont val="Tahoma"/>
            <family val="2"/>
          </rPr>
          <t xml:space="preserve">      : vert + rose
</t>
        </r>
      </text>
    </comment>
    <comment ref="K12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
Evaluation initiale anciennement appelée session 1</t>
        </r>
      </text>
    </comment>
    <comment ref="R12" authorId="2" shapeId="0" xr:uid="{00000000-0006-0000-0100-000007000000}">
      <text>
        <r>
          <rPr>
            <sz val="9"/>
            <color indexed="81"/>
            <rFont val="Tahoma"/>
            <family val="2"/>
          </rPr>
          <t xml:space="preserve">La seconde chance anciennement appelée session de rattrapage.
</t>
        </r>
        <r>
          <rPr>
            <b/>
            <sz val="9"/>
            <color indexed="81"/>
            <rFont val="Tahoma"/>
            <family val="2"/>
          </rPr>
          <t xml:space="preserve">Dans le cadre de l'ECET ou l'ET : </t>
        </r>
        <r>
          <rPr>
            <sz val="9"/>
            <color indexed="81"/>
            <rFont val="Tahoma"/>
            <family val="2"/>
          </rPr>
          <t xml:space="preserve">
la seconde chance prend la forme d'une évaluation supplémentaire organisée après publication des résultats de l'évaluation initiale.
</t>
        </r>
        <r>
          <rPr>
            <b/>
            <sz val="9"/>
            <color indexed="81"/>
            <rFont val="Tahoma"/>
            <family val="2"/>
          </rPr>
          <t>Dans le cadre de l'ECI :</t>
        </r>
        <r>
          <rPr>
            <sz val="9"/>
            <color indexed="81"/>
            <rFont val="Tahoma"/>
            <family val="2"/>
          </rPr>
          <t xml:space="preserve">
La seconde chance peut :
- prendre la forme d'une évaluation supplémentaire organisée après publication des résultats de l'évaluation initiale.
- Ou être comprise dans les modalités de mise en oeuvre de l'évaluation continue intégrale.
</t>
        </r>
      </text>
    </comment>
    <comment ref="K13" authorId="0" shapeId="0" xr:uid="{00000000-0006-0000-0100-000008000000}">
      <text>
        <r>
          <rPr>
            <b/>
            <sz val="9"/>
            <color rgb="FF000000"/>
            <rFont val="Tahoma"/>
            <family val="2"/>
          </rPr>
          <t>Préciser les modalités de l'évaluation continue</t>
        </r>
        <r>
          <rPr>
            <sz val="9"/>
            <color rgb="FF000000"/>
            <rFont val="Tahoma"/>
            <family val="2"/>
          </rPr>
          <t xml:space="preserve"> (s'il y a plusieurs modalités pour un même enseignement, les saisir dans la même cellule en faisant un retour à la ligne ALT+ touche Entrée) :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Ecrit  : E
</t>
        </r>
        <r>
          <rPr>
            <sz val="9"/>
            <color rgb="FF000000"/>
            <rFont val="Tahoma"/>
            <family val="2"/>
          </rPr>
          <t xml:space="preserve">Oral   : O
</t>
        </r>
        <r>
          <rPr>
            <sz val="9"/>
            <color rgb="FF000000"/>
            <rFont val="Tahoma"/>
            <family val="2"/>
          </rPr>
          <t xml:space="preserve">Rendus de travaux : RT
</t>
        </r>
        <r>
          <rPr>
            <sz val="9"/>
            <color rgb="FF000000"/>
            <rFont val="Tahoma"/>
            <family val="2"/>
          </rPr>
          <t xml:space="preserve">Rendu de projets : RP
</t>
        </r>
        <r>
          <rPr>
            <sz val="9"/>
            <color rgb="FF000000"/>
            <rFont val="Tahoma"/>
            <family val="2"/>
          </rPr>
          <t xml:space="preserve">Travaux pratiques : TP
</t>
        </r>
        <r>
          <rPr>
            <sz val="9"/>
            <color rgb="FF000000"/>
            <rFont val="Tahoma"/>
            <family val="2"/>
          </rPr>
          <t xml:space="preserve">Rapport/mémoire
</t>
        </r>
        <r>
          <rPr>
            <sz val="9"/>
            <color rgb="FF000000"/>
            <rFont val="Tahoma"/>
            <family val="2"/>
          </rPr>
          <t xml:space="preserve">Assiduité  : A
</t>
        </r>
        <r>
          <rPr>
            <sz val="9"/>
            <color rgb="FF000000"/>
            <rFont val="Tahoma"/>
            <family val="2"/>
          </rPr>
          <t xml:space="preserve">Autre </t>
        </r>
        <r>
          <rPr>
            <i/>
            <sz val="9"/>
            <color rgb="FF000000"/>
            <rFont val="Tahoma"/>
            <family val="2"/>
          </rPr>
          <t>(à préciser)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2 évaluations continues au minimum</t>
        </r>
      </text>
    </comment>
    <comment ref="L13" authorId="2" shapeId="0" xr:uid="{00000000-0006-0000-0100-000009000000}">
      <text>
        <r>
          <rPr>
            <b/>
            <sz val="9"/>
            <color rgb="FF000000"/>
            <rFont val="Tahoma"/>
            <family val="2"/>
          </rPr>
          <t>Indiquer le coefficient (global ou par épreuve) ou le poids en %.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L'ECI</t>
        </r>
        <r>
          <rPr>
            <sz val="9"/>
            <color rgb="FF000000"/>
            <rFont val="Tahoma"/>
            <family val="2"/>
          </rPr>
          <t xml:space="preserve"> porte sur 2 évaluations continues au minimum, aucune de ces évaluations ne peut compter pour plus de 50 % de la note finale.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L'ECET</t>
        </r>
        <r>
          <rPr>
            <sz val="9"/>
            <color rgb="FF000000"/>
            <rFont val="Tahoma"/>
            <family val="2"/>
          </rPr>
          <t xml:space="preserve"> porte sur deux évaluations continues au minimum  (aucune ne pouvant compter pour plus de  50 % de la moyenne des évaluations continues) plus une évaluation terminale.
</t>
        </r>
        <r>
          <rPr>
            <sz val="9"/>
            <color rgb="FF000000"/>
            <rFont val="Tahoma"/>
            <family val="2"/>
          </rPr>
          <t xml:space="preserve">La moyenne des notes d’évaluation continue ne peut compter pour plus de 60% de la note finale.
</t>
        </r>
      </text>
    </comment>
    <comment ref="M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 xml:space="preserve">(à préciser)
</t>
        </r>
        <r>
          <rPr>
            <sz val="9"/>
            <color indexed="81"/>
            <rFont val="Tahoma"/>
            <family val="2"/>
          </rPr>
          <t xml:space="preserve">
et la durée de l'épreuve.</t>
        </r>
      </text>
    </comment>
    <comment ref="N13" authorId="0" shapeId="0" xr:uid="{00000000-0006-0000-0100-00000B000000}">
      <text>
        <r>
          <rPr>
            <sz val="9"/>
            <color rgb="FF000000"/>
            <rFont val="Tahoma"/>
            <family val="2"/>
          </rPr>
          <t xml:space="preserve">Si colonne remplie dans le cadre de l'ECET :
</t>
        </r>
        <r>
          <rPr>
            <b/>
            <sz val="9"/>
            <color rgb="FF000000"/>
            <rFont val="Tahoma"/>
            <family val="2"/>
          </rPr>
          <t>L'ECET</t>
        </r>
        <r>
          <rPr>
            <sz val="9"/>
            <color rgb="FF000000"/>
            <rFont val="Tahoma"/>
            <family val="2"/>
          </rPr>
          <t xml:space="preserve"> porte sur 2 évaluations continues au minimum (aucune ne pouvant compter pour plus de 50% de la moyenne des évaluations continues) plus</t>
        </r>
        <r>
          <rPr>
            <b/>
            <sz val="9"/>
            <color rgb="FF000000"/>
            <rFont val="Tahoma"/>
            <family val="2"/>
          </rPr>
          <t xml:space="preserve"> une évaluation terminale</t>
        </r>
        <r>
          <rPr>
            <sz val="9"/>
            <color rgb="FF000000"/>
            <rFont val="Tahoma"/>
            <family val="2"/>
          </rPr>
          <t>, et la moyenne des notes d'évaluation continue ne peut compter pour plus de 60 % de la note finale.</t>
        </r>
      </text>
    </comment>
    <comment ref="R13" authorId="0" shapeId="0" xr:uid="{00000000-0006-0000-0100-00000C000000}">
      <text>
        <r>
          <rPr>
            <sz val="9"/>
            <color indexed="81"/>
            <rFont val="Tahoma"/>
            <family val="2"/>
          </rPr>
          <t xml:space="preserve">Dans le cadre de </t>
        </r>
        <r>
          <rPr>
            <b/>
            <sz val="9"/>
            <color indexed="81"/>
            <rFont val="Tahoma"/>
            <family val="2"/>
          </rPr>
          <t xml:space="preserve"> l'ECI </t>
        </r>
        <r>
          <rPr>
            <sz val="9"/>
            <color indexed="81"/>
            <rFont val="Tahoma"/>
            <family val="2"/>
          </rPr>
          <t>indiquer par OUI ou NON si la seconde chance est comprise dans l'évaluation initiale.</t>
        </r>
        <r>
          <rPr>
            <sz val="9"/>
            <color indexed="81"/>
            <rFont val="Tahoma"/>
            <family val="2"/>
          </rPr>
          <t xml:space="preserve">
Si OUI, indiquer en commentaire (bas du tableau) les modalités de mise en oeuvre.
Ex. : la note de 2nde chance remplace la + basse note de CC
</t>
        </r>
      </text>
    </comment>
    <comment ref="S13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Dans le cadre de l'ECET</t>
        </r>
        <r>
          <rPr>
            <sz val="9"/>
            <color indexed="81"/>
            <rFont val="Tahoma"/>
            <family val="2"/>
          </rPr>
          <t xml:space="preserve"> :
préciser par oui ou non si la note d'évaluation continue est reportée.</t>
        </r>
      </text>
    </comment>
    <comment ref="T13" authorId="1" shapeId="0" xr:uid="{00000000-0006-0000-0100-00000E000000}">
      <text>
        <r>
          <rPr>
            <sz val="9"/>
            <color indexed="81"/>
            <rFont val="Tahoma"/>
            <family val="2"/>
          </rPr>
          <t xml:space="preserve">Indiquer le coefficient ou le poids en %.
</t>
        </r>
      </text>
    </comment>
    <comment ref="U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 xml:space="preserve">Au titre de l'ECET, de l'ET et de l'ECI </t>
        </r>
        <r>
          <rPr>
            <sz val="9"/>
            <color indexed="81"/>
            <rFont val="Tahoma"/>
            <family val="2"/>
          </rPr>
          <t>: la seconde chance prend la forme d'une évaluation supplémentaire organisée après publication des résultats de l'évaluation initiale.</t>
        </r>
        <r>
          <rPr>
            <b/>
            <sz val="9"/>
            <color indexed="81"/>
            <rFont val="Tahoma"/>
            <family val="2"/>
          </rPr>
          <t xml:space="preserve">
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et la </t>
        </r>
        <r>
          <rPr>
            <b/>
            <sz val="9"/>
            <color indexed="81"/>
            <rFont val="Tahoma"/>
            <family val="2"/>
          </rPr>
          <t>durée de l'épreuve</t>
        </r>
      </text>
    </comment>
    <comment ref="S18" authorId="3" shapeId="0" xr:uid="{E9C549DA-1CF9-4354-8690-C46242E33552}">
      <text>
        <r>
          <rPr>
            <b/>
            <sz val="9"/>
            <color indexed="81"/>
            <rFont val="Tahoma"/>
            <family val="2"/>
          </rPr>
          <t>Voir commentaires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60" authorId="4" shapeId="0" xr:uid="{00000000-0006-0000-0100-000010000000}">
      <text>
        <r>
          <rPr>
            <b/>
            <sz val="9"/>
            <color indexed="81"/>
            <rFont val="Tahoma"/>
            <family val="2"/>
          </rPr>
          <t>8h CTD + 22hTD = 30h = 20 séances</t>
        </r>
      </text>
    </comment>
    <comment ref="AB71" authorId="4" shapeId="0" xr:uid="{00000000-0006-0000-0100-000011000000}">
      <text>
        <r>
          <rPr>
            <b/>
            <sz val="9"/>
            <color indexed="81"/>
            <rFont val="Tahoma"/>
            <family val="2"/>
          </rPr>
          <t>8h CTD + 22hTD = 30h = 20 séances</t>
        </r>
      </text>
    </comment>
    <comment ref="AC112" authorId="5" shapeId="0" xr:uid="{00000000-0006-0000-0100-000012000000}">
      <text>
        <r>
          <rPr>
            <b/>
            <sz val="9"/>
            <color indexed="81"/>
            <rFont val="Tahoma"/>
            <family val="2"/>
          </rPr>
          <t>24h TP
+ 6h terrain</t>
        </r>
      </text>
    </comment>
    <comment ref="AC116" authorId="5" shapeId="0" xr:uid="{00000000-0006-0000-0100-000013000000}">
      <text>
        <r>
          <rPr>
            <b/>
            <sz val="9"/>
            <color indexed="81"/>
            <rFont val="Tahoma"/>
            <family val="2"/>
          </rPr>
          <t>24h TP + 6h terrain</t>
        </r>
      </text>
    </comment>
    <comment ref="AC118" authorId="5" shapeId="0" xr:uid="{00000000-0006-0000-0100-000014000000}">
      <text>
        <r>
          <rPr>
            <b/>
            <sz val="9"/>
            <color indexed="81"/>
            <rFont val="Tahoma"/>
            <family val="2"/>
          </rPr>
          <t>15h TP + 6h terrain</t>
        </r>
      </text>
    </comment>
    <comment ref="Z137" authorId="2" shapeId="0" xr:uid="{00000000-0006-0000-0100-000015000000}">
      <text>
        <r>
          <rPr>
            <sz val="9"/>
            <color indexed="81"/>
            <rFont val="Tahoma"/>
            <family val="2"/>
          </rPr>
          <t xml:space="preserve">Le total Nbre d'heures par colonne est automatisé : si vous ne souhaitez pas qu'un nbre soit comptabilisé dans le total (ex. UE à choix) vous devez mettre une * à côté du nombre.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MURIELLE RUSTAT</author>
    <author>Murielle Rustat</author>
    <author>VIVIANE BOURDIC</author>
    <author>HELENE LEMAIRE</author>
    <author>YVES MARKOWICZ</author>
  </authors>
  <commentList>
    <comment ref="F10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cours.
Ex. L1 LEA anglais-espagnol
</t>
        </r>
      </text>
    </comment>
    <comment ref="H10" authorId="1" shapeId="0" xr:uid="{00000000-0006-0000-0200-000002000000}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I10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(total ECTS = cellule E44) :
En cas de crédits affectés à des EC,
mettre un * après le nombre d'ECTS
pour ne pas les compter 2 fois si des ECTS sont déjà indiqués au niveau de l'UE.</t>
        </r>
      </text>
    </comment>
    <comment ref="J10" authorId="2" shapeId="0" xr:uid="{00000000-0006-0000-0200-000004000000}">
      <text>
        <r>
          <rPr>
            <sz val="9"/>
            <color indexed="81"/>
            <rFont val="Tahoma"/>
            <family val="2"/>
          </rPr>
          <t xml:space="preserve">L’échelle des coefficients est cohérente avec celle des crédits attribués à chaque UE, à chaque EC et à chaque bloc de connaissances et de compétences. </t>
        </r>
      </text>
    </comment>
    <comment ref="K10" authorId="0" shapeId="0" xr:uid="{00000000-0006-0000-0200-000005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Plusieurs modalités d'évaluation sont possibles</t>
        </r>
        <r>
          <rPr>
            <sz val="9"/>
            <color indexed="81"/>
            <rFont val="Tahoma"/>
            <family val="2"/>
          </rPr>
          <t xml:space="preserve"> :
- une évaluation continue et une évaluation terminale (ECET),
- une évaluation continue intégrale (ECI),
- une évaluation terminale (ET).
</t>
        </r>
        <r>
          <rPr>
            <b/>
            <sz val="9"/>
            <color indexed="81"/>
            <rFont val="Tahoma"/>
            <family val="2"/>
          </rPr>
          <t>L'ECI</t>
        </r>
        <r>
          <rPr>
            <sz val="9"/>
            <color indexed="81"/>
            <rFont val="Tahoma"/>
            <family val="2"/>
          </rPr>
          <t xml:space="preserve"> porte sur 2 évaluations continues au minimum, aucune de ces évaluations ne peut compter pour plus de 50 % de la note finale.
</t>
        </r>
        <r>
          <rPr>
            <b/>
            <sz val="9"/>
            <color indexed="81"/>
            <rFont val="Tahoma"/>
            <family val="2"/>
          </rPr>
          <t>L'ECET</t>
        </r>
        <r>
          <rPr>
            <sz val="9"/>
            <color indexed="81"/>
            <rFont val="Tahoma"/>
            <family val="2"/>
          </rPr>
          <t xml:space="preserve"> porte sur 2 évaluations continues au minimum (aucune ne pouvant compter pour plus de 50% de la moyenne des évaluations continues) plus une évaluation terminale, et la moyenne des notes d'évaluation continue ne peut compter pour plus de 60 % de la note finale.
</t>
        </r>
        <r>
          <rPr>
            <b/>
            <u/>
            <sz val="9"/>
            <color indexed="81"/>
            <rFont val="Tahoma"/>
            <family val="2"/>
          </rPr>
          <t>Légende des couleurs des colonnes (G à P) correspondant à Evaluation initiale et Seconde chance</t>
        </r>
        <r>
          <rPr>
            <sz val="9"/>
            <color indexed="81"/>
            <rFont val="Tahoma"/>
            <family val="2"/>
          </rPr>
          <t xml:space="preserve"> :
</t>
        </r>
        <r>
          <rPr>
            <b/>
            <sz val="9"/>
            <color indexed="81"/>
            <rFont val="Tahoma"/>
            <family val="2"/>
          </rPr>
          <t>ECI</t>
        </r>
        <r>
          <rPr>
            <sz val="9"/>
            <color indexed="81"/>
            <rFont val="Tahoma"/>
            <family val="2"/>
          </rPr>
          <t xml:space="preserve">    : bleu + rouge ou bleu + rose ou bleu + noir + rose
</t>
        </r>
        <r>
          <rPr>
            <b/>
            <sz val="9"/>
            <color indexed="81"/>
            <rFont val="Tahoma"/>
            <family val="2"/>
          </rPr>
          <t>ECET</t>
        </r>
        <r>
          <rPr>
            <sz val="9"/>
            <color indexed="81"/>
            <rFont val="Tahoma"/>
            <family val="2"/>
          </rPr>
          <t xml:space="preserve">  : bleu + vert + noir + rose
</t>
        </r>
        <r>
          <rPr>
            <b/>
            <sz val="9"/>
            <color indexed="81"/>
            <rFont val="Tahoma"/>
            <family val="2"/>
          </rPr>
          <t>ET</t>
        </r>
        <r>
          <rPr>
            <sz val="9"/>
            <color indexed="81"/>
            <rFont val="Tahoma"/>
            <family val="2"/>
          </rPr>
          <t xml:space="preserve">      : vert + rose
</t>
        </r>
      </text>
    </comment>
    <comment ref="K12" authorId="0" shapeId="0" xr:uid="{00000000-0006-0000-0200-000006000000}">
      <text>
        <r>
          <rPr>
            <sz val="9"/>
            <color indexed="81"/>
            <rFont val="Tahoma"/>
            <family val="2"/>
          </rPr>
          <t xml:space="preserve">
Evaluation initiale anciennement appelée session 1</t>
        </r>
      </text>
    </comment>
    <comment ref="R12" authorId="2" shapeId="0" xr:uid="{00000000-0006-0000-0200-000007000000}">
      <text>
        <r>
          <rPr>
            <sz val="9"/>
            <color indexed="81"/>
            <rFont val="Tahoma"/>
            <family val="2"/>
          </rPr>
          <t xml:space="preserve">La seconde chance anciennement appelée session de rattrapage.
</t>
        </r>
        <r>
          <rPr>
            <b/>
            <sz val="9"/>
            <color indexed="81"/>
            <rFont val="Tahoma"/>
            <family val="2"/>
          </rPr>
          <t xml:space="preserve">Dans le cadre de l'ECET ou l'ET : </t>
        </r>
        <r>
          <rPr>
            <sz val="9"/>
            <color indexed="81"/>
            <rFont val="Tahoma"/>
            <family val="2"/>
          </rPr>
          <t xml:space="preserve">
la seconde chance prend la forme d'une évaluation supplémentaire organisée après publication des résultats de l'évaluation initiale.
</t>
        </r>
        <r>
          <rPr>
            <b/>
            <sz val="9"/>
            <color indexed="81"/>
            <rFont val="Tahoma"/>
            <family val="2"/>
          </rPr>
          <t>Dans le cadre de l'ECI :</t>
        </r>
        <r>
          <rPr>
            <sz val="9"/>
            <color indexed="81"/>
            <rFont val="Tahoma"/>
            <family val="2"/>
          </rPr>
          <t xml:space="preserve">
La seconde chance peut :
- prendre la forme d'une évaluation supplémentaire organisée après publication des résultats de l'évaluation initiale.
- Ou être comprise dans les modalités de mise en oeuvre de l'évaluation continue intégrale.
</t>
        </r>
      </text>
    </comment>
    <comment ref="K13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Préciser les modalités de l'évaluation continue</t>
        </r>
        <r>
          <rPr>
            <sz val="9"/>
            <color indexed="81"/>
            <rFont val="Tahoma"/>
            <family val="2"/>
          </rPr>
          <t xml:space="preserve"> (s'il y a plusieurs modalités pour un même enseignement, les saisir dans la même cellule en faisant un retour à la ligne ALT+ touche Entrée)</t>
        </r>
        <r>
          <rPr>
            <sz val="9"/>
            <color indexed="81"/>
            <rFont val="Tahoma"/>
            <family val="2"/>
          </rPr>
          <t xml:space="preserve"> :
Ecrit  : E
Oral   : O
Rendus de travaux : RT
Rendu de projets : RP
Travaux pratiques : TP
Rapport/mémoire
Assiduité  : A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2 évaluations continues au minimum</t>
        </r>
      </text>
    </comment>
    <comment ref="L13" authorId="2" shapeId="0" xr:uid="{00000000-0006-0000-0200-000009000000}">
      <text>
        <r>
          <rPr>
            <b/>
            <sz val="9"/>
            <color indexed="81"/>
            <rFont val="Tahoma"/>
            <family val="2"/>
          </rPr>
          <t>Indiquer le coefficient (global ou par épreuve) ou le poids en %.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L'ECI</t>
        </r>
        <r>
          <rPr>
            <sz val="9"/>
            <color indexed="81"/>
            <rFont val="Tahoma"/>
            <family val="2"/>
          </rPr>
          <t xml:space="preserve"> porte sur 2 évaluations continues au minimum, aucune de ces évaluations ne peut compter pour plus de 50 % de la note finale.
</t>
        </r>
        <r>
          <rPr>
            <b/>
            <sz val="9"/>
            <color indexed="81"/>
            <rFont val="Tahoma"/>
            <family val="2"/>
          </rPr>
          <t>L'ECET</t>
        </r>
        <r>
          <rPr>
            <sz val="9"/>
            <color indexed="81"/>
            <rFont val="Tahoma"/>
            <family val="2"/>
          </rPr>
          <t xml:space="preserve"> porte sur deux évaluations continues au minimum  (aucune ne pouvant compter pour plus de  50 % de la moyenne des évaluations continues) plus une évaluation terminale.
La moyenne des notes d’évaluation continue ne peut compter pour plus de 60% de la note finale.
</t>
        </r>
      </text>
    </comment>
    <comment ref="M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 xml:space="preserve">(à préciser)
</t>
        </r>
        <r>
          <rPr>
            <sz val="9"/>
            <color indexed="81"/>
            <rFont val="Tahoma"/>
            <family val="2"/>
          </rPr>
          <t xml:space="preserve">
et la durée de l'épreuve.</t>
        </r>
      </text>
    </comment>
    <comment ref="N13" authorId="0" shapeId="0" xr:uid="{00000000-0006-0000-0200-00000B000000}">
      <text>
        <r>
          <rPr>
            <sz val="9"/>
            <color indexed="81"/>
            <rFont val="Tahoma"/>
            <family val="2"/>
          </rPr>
          <t xml:space="preserve">Si colonne remplie dans le cadre de l'ECET :
</t>
        </r>
        <r>
          <rPr>
            <b/>
            <sz val="9"/>
            <color indexed="81"/>
            <rFont val="Tahoma"/>
            <family val="2"/>
          </rPr>
          <t>L'ECET</t>
        </r>
        <r>
          <rPr>
            <sz val="9"/>
            <color indexed="81"/>
            <rFont val="Tahoma"/>
            <family val="2"/>
          </rPr>
          <t xml:space="preserve"> porte sur 2 évaluations continues au minimum (aucune ne pouvant compter pour plus de 50% de la moyenne des évaluations continues) plus</t>
        </r>
        <r>
          <rPr>
            <b/>
            <sz val="9"/>
            <color indexed="81"/>
            <rFont val="Tahoma"/>
            <family val="2"/>
          </rPr>
          <t xml:space="preserve"> une évaluation terminale</t>
        </r>
        <r>
          <rPr>
            <sz val="9"/>
            <color indexed="81"/>
            <rFont val="Tahoma"/>
            <family val="2"/>
          </rPr>
          <t>, et la moyenne des notes d'évaluation continue ne peut compter pour plus de 60 % de la note finale.</t>
        </r>
      </text>
    </comment>
    <comment ref="R13" authorId="0" shapeId="0" xr:uid="{00000000-0006-0000-0200-00000C000000}">
      <text>
        <r>
          <rPr>
            <sz val="9"/>
            <color indexed="81"/>
            <rFont val="Tahoma"/>
            <family val="2"/>
          </rPr>
          <t xml:space="preserve">Dans le cadre de </t>
        </r>
        <r>
          <rPr>
            <b/>
            <sz val="9"/>
            <color indexed="81"/>
            <rFont val="Tahoma"/>
            <family val="2"/>
          </rPr>
          <t xml:space="preserve"> l'ECI </t>
        </r>
        <r>
          <rPr>
            <sz val="9"/>
            <color indexed="81"/>
            <rFont val="Tahoma"/>
            <family val="2"/>
          </rPr>
          <t>indiquer par OUI ou NON si la seconde chance est comprise dans l'évaluation initiale.</t>
        </r>
        <r>
          <rPr>
            <sz val="9"/>
            <color indexed="81"/>
            <rFont val="Tahoma"/>
            <family val="2"/>
          </rPr>
          <t xml:space="preserve">
Si OUI, indiquer en commentaire (bas du tableau) les modalités de mise en oeuvre.
Ex. : la note de 2nde chance remplace la + basse note de CC
</t>
        </r>
      </text>
    </comment>
    <comment ref="S13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>Dans le cadre de l'ECET</t>
        </r>
        <r>
          <rPr>
            <sz val="9"/>
            <color indexed="81"/>
            <rFont val="Tahoma"/>
            <family val="2"/>
          </rPr>
          <t xml:space="preserve"> :
préciser par oui ou non si la note d'évaluation continue est reportée.</t>
        </r>
      </text>
    </comment>
    <comment ref="T13" authorId="1" shapeId="0" xr:uid="{00000000-0006-0000-0200-00000E000000}">
      <text>
        <r>
          <rPr>
            <sz val="9"/>
            <color indexed="81"/>
            <rFont val="Tahoma"/>
            <family val="2"/>
          </rPr>
          <t xml:space="preserve">Indiquer le coefficient ou le poids en %.
</t>
        </r>
      </text>
    </comment>
    <comment ref="U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 xml:space="preserve">Au titre de l'ECET, de l'ET et de l'ECI </t>
        </r>
        <r>
          <rPr>
            <sz val="9"/>
            <color indexed="81"/>
            <rFont val="Tahoma"/>
            <family val="2"/>
          </rPr>
          <t>: la seconde chance prend la forme d'une évaluation supplémentaire organisée après publication des résultats de l'évaluation initiale.</t>
        </r>
        <r>
          <rPr>
            <b/>
            <sz val="9"/>
            <color indexed="81"/>
            <rFont val="Tahoma"/>
            <family val="2"/>
          </rPr>
          <t xml:space="preserve">
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et la </t>
        </r>
        <r>
          <rPr>
            <b/>
            <sz val="9"/>
            <color indexed="81"/>
            <rFont val="Tahoma"/>
            <family val="2"/>
          </rPr>
          <t>durée de l'épreuve</t>
        </r>
      </text>
    </comment>
    <comment ref="S22" authorId="3" shapeId="0" xr:uid="{F672571E-F91C-4B5B-85F9-3A0FEA82A192}">
      <text>
        <r>
          <rPr>
            <b/>
            <sz val="9"/>
            <color indexed="81"/>
            <rFont val="Tahoma"/>
            <family val="2"/>
          </rPr>
          <t>Voir commentaires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113" authorId="4" shapeId="0" xr:uid="{00000000-0006-0000-0200-000010000000}">
      <text>
        <r>
          <rPr>
            <b/>
            <sz val="9"/>
            <color indexed="81"/>
            <rFont val="Tahoma"/>
            <family val="2"/>
          </rPr>
          <t>21h TP
+ 6h terrain</t>
        </r>
      </text>
    </comment>
    <comment ref="AC115" authorId="4" shapeId="0" xr:uid="{00000000-0006-0000-0200-000011000000}">
      <text>
        <r>
          <rPr>
            <b/>
            <sz val="9"/>
            <color indexed="81"/>
            <rFont val="Tahoma"/>
            <family val="2"/>
          </rPr>
          <t>27h TP
+ 12h terrain</t>
        </r>
      </text>
    </comment>
    <comment ref="Z138" authorId="2" shapeId="0" xr:uid="{00000000-0006-0000-0200-000012000000}">
      <text>
        <r>
          <rPr>
            <sz val="9"/>
            <color indexed="81"/>
            <rFont val="Tahoma"/>
            <family val="2"/>
          </rPr>
          <t xml:space="preserve">Le total Nbre d'heures par colonne est automatisé : si vous ne souhaitez pas qu'un nbre soit comptabilisé dans le total (ex. UE à choix) vous devez mettre une * à côté du nombre.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MURIELLE RUSTAT</author>
    <author>Murielle Rustat</author>
    <author>VIVIANE BOURDIC</author>
    <author>YVES MARKOWICZ</author>
  </authors>
  <commentList>
    <comment ref="F10" authorId="0" shapeId="0" xr:uid="{00000000-0006-0000-0300-000001000000}">
      <text>
        <r>
          <rPr>
            <sz val="9"/>
            <color indexed="81"/>
            <rFont val="Tahoma"/>
            <family val="2"/>
          </rPr>
          <t>Dans le cas d'un enseignement mutualisé, indiquer la formation avec laquelle est mutualisé le cours.
Ex. L1 LEA anglais-espagnol</t>
        </r>
      </text>
    </comment>
    <comment ref="H10" authorId="1" shapeId="0" xr:uid="{00000000-0006-0000-0300-000002000000}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>Bonification (UE hors total des ECTS)</t>
        </r>
      </text>
    </comment>
    <comment ref="I10" authorId="1" shapeId="0" xr:uid="{00000000-0006-0000-0300-000003000000}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(total ECTS = cellule E44) :
En cas de crédits affectés à des EC,
mettre un * après le nombre d'ECTS
pour ne pas les compter 2 fois si des ECTS sont déjà indiqués au niveau de l'UE.</t>
        </r>
      </text>
    </comment>
    <comment ref="J10" authorId="2" shapeId="0" xr:uid="{00000000-0006-0000-0300-000004000000}">
      <text>
        <r>
          <rPr>
            <sz val="9"/>
            <color rgb="FF000000"/>
            <rFont val="Tahoma"/>
            <family val="2"/>
          </rPr>
          <t>L’échelle des coefficients est cohérente avec celle des crédits attribués à chaque UE, à chaque EC et à chaque bloc de connaissances et de compétences.</t>
        </r>
      </text>
    </comment>
    <comment ref="K10" authorId="0" shapeId="0" xr:uid="{00000000-0006-0000-0300-000005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Plusieurs modalités d'évaluation sont possibles</t>
        </r>
        <r>
          <rPr>
            <sz val="9"/>
            <color indexed="81"/>
            <rFont val="Tahoma"/>
            <family val="2"/>
          </rPr>
          <t xml:space="preserve"> :
- une évaluation continue et une évaluation terminale (ECET),
- une évaluation continue intégrale (ECI),
- une évaluation terminale (ET).
</t>
        </r>
        <r>
          <rPr>
            <b/>
            <sz val="9"/>
            <color indexed="81"/>
            <rFont val="Tahoma"/>
            <family val="2"/>
          </rPr>
          <t>L'ECI</t>
        </r>
        <r>
          <rPr>
            <sz val="9"/>
            <color indexed="81"/>
            <rFont val="Tahoma"/>
            <family val="2"/>
          </rPr>
          <t xml:space="preserve"> porte sur 2 évaluations continues au minimum, aucune de ces évaluations ne peut compter pour plus de 50 % de la note finale.
</t>
        </r>
        <r>
          <rPr>
            <b/>
            <sz val="9"/>
            <color indexed="81"/>
            <rFont val="Tahoma"/>
            <family val="2"/>
          </rPr>
          <t>L'ECET</t>
        </r>
        <r>
          <rPr>
            <sz val="9"/>
            <color indexed="81"/>
            <rFont val="Tahoma"/>
            <family val="2"/>
          </rPr>
          <t xml:space="preserve"> porte sur 2 évaluations continues au minimum (aucune ne pouvant compter pour plus de 50% de la moyenne des évaluations continues) plus une évaluation terminale, et la moyenne des notes d'évaluation continue ne peut compter pour plus de 60 % de la note finale.
</t>
        </r>
        <r>
          <rPr>
            <b/>
            <u/>
            <sz val="9"/>
            <color indexed="81"/>
            <rFont val="Tahoma"/>
            <family val="2"/>
          </rPr>
          <t>Légende des couleurs des colonnes (G à P) correspondant à Evaluation initiale et Seconde chance</t>
        </r>
        <r>
          <rPr>
            <sz val="9"/>
            <color indexed="81"/>
            <rFont val="Tahoma"/>
            <family val="2"/>
          </rPr>
          <t xml:space="preserve"> :
</t>
        </r>
        <r>
          <rPr>
            <b/>
            <sz val="9"/>
            <color indexed="81"/>
            <rFont val="Tahoma"/>
            <family val="2"/>
          </rPr>
          <t>ECI</t>
        </r>
        <r>
          <rPr>
            <sz val="9"/>
            <color indexed="81"/>
            <rFont val="Tahoma"/>
            <family val="2"/>
          </rPr>
          <t xml:space="preserve">    : bleu + rouge ou bleu + rose ou bleu + noir + rose
</t>
        </r>
        <r>
          <rPr>
            <b/>
            <sz val="9"/>
            <color indexed="81"/>
            <rFont val="Tahoma"/>
            <family val="2"/>
          </rPr>
          <t>ECET</t>
        </r>
        <r>
          <rPr>
            <sz val="9"/>
            <color indexed="81"/>
            <rFont val="Tahoma"/>
            <family val="2"/>
          </rPr>
          <t xml:space="preserve">  : bleu + vert + noir + rose
</t>
        </r>
        <r>
          <rPr>
            <b/>
            <sz val="9"/>
            <color indexed="81"/>
            <rFont val="Tahoma"/>
            <family val="2"/>
          </rPr>
          <t>ET</t>
        </r>
        <r>
          <rPr>
            <sz val="9"/>
            <color indexed="81"/>
            <rFont val="Tahoma"/>
            <family val="2"/>
          </rPr>
          <t xml:space="preserve">      : vert + rose</t>
        </r>
      </text>
    </comment>
    <comment ref="K12" authorId="0" shapeId="0" xr:uid="{00000000-0006-0000-0300-000006000000}">
      <text>
        <r>
          <rPr>
            <sz val="9"/>
            <color indexed="81"/>
            <rFont val="Tahoma"/>
            <family val="2"/>
          </rPr>
          <t xml:space="preserve">
Evaluation initiale anciennement appelée session 1</t>
        </r>
      </text>
    </comment>
    <comment ref="R12" authorId="2" shapeId="0" xr:uid="{00000000-0006-0000-0300-000007000000}">
      <text>
        <r>
          <rPr>
            <sz val="9"/>
            <color indexed="81"/>
            <rFont val="Tahoma"/>
            <family val="2"/>
          </rPr>
          <t xml:space="preserve">La seconde chance anciennement appelée session de rattrapage
</t>
        </r>
        <r>
          <rPr>
            <b/>
            <sz val="9"/>
            <color indexed="81"/>
            <rFont val="Tahoma"/>
            <family val="2"/>
          </rPr>
          <t xml:space="preserve">Dans le cadre de l'ECET ou l'ET : </t>
        </r>
        <r>
          <rPr>
            <sz val="9"/>
            <color indexed="81"/>
            <rFont val="Tahoma"/>
            <family val="2"/>
          </rPr>
          <t xml:space="preserve">
la seconde chance prend la forme d'une évaluation supplémentaire organisée après publication des résultats de l'évaluation initiale.
</t>
        </r>
        <r>
          <rPr>
            <b/>
            <sz val="9"/>
            <color indexed="81"/>
            <rFont val="Tahoma"/>
            <family val="2"/>
          </rPr>
          <t>Dans le cadre de l'ECI :</t>
        </r>
        <r>
          <rPr>
            <sz val="9"/>
            <color indexed="81"/>
            <rFont val="Tahoma"/>
            <family val="2"/>
          </rPr>
          <t xml:space="preserve">
La seconde chance peut :
- prendre la forme d'une évaluation supplémentaire organisée après publication des résultats de l'évaluation initiale.
- Ou être comprise dans les modalités de mise en oeuvre de l'évaluation continue intégrale.</t>
        </r>
      </text>
    </comment>
    <comment ref="K13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Préciser les modalités de l'évaluation continue</t>
        </r>
        <r>
          <rPr>
            <sz val="9"/>
            <color indexed="81"/>
            <rFont val="Tahoma"/>
            <family val="2"/>
          </rPr>
          <t xml:space="preserve"> (s'il y a plusieurs modalités pour un même enseignement, les saisir dans la même cellule en faisant un retour à la ligne ALT+ touche Entrée)</t>
        </r>
        <r>
          <rPr>
            <sz val="9"/>
            <color indexed="81"/>
            <rFont val="Tahoma"/>
            <family val="2"/>
          </rPr>
          <t xml:space="preserve"> :
Ecrit  : E
Oral   : O
Rendus de travaux : RT
Rendu de projets : RP
Travaux pratiques : TP
Rapport/mémoire
Assiduité  : A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2 évaluations continues au minimum</t>
        </r>
      </text>
    </comment>
    <comment ref="L13" authorId="2" shapeId="0" xr:uid="{00000000-0006-0000-0300-000009000000}">
      <text>
        <r>
          <rPr>
            <b/>
            <sz val="9"/>
            <color rgb="FF000000"/>
            <rFont val="Tahoma"/>
            <family val="2"/>
          </rPr>
          <t>Indiquer le coefficient (global ou par épreuve) ou le poids en %.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L'ECI</t>
        </r>
        <r>
          <rPr>
            <sz val="9"/>
            <color rgb="FF000000"/>
            <rFont val="Tahoma"/>
            <family val="2"/>
          </rPr>
          <t xml:space="preserve"> porte sur 2 évaluations continues au minimum, aucune de ces évaluations ne peut compter pour plus de 50 % de la note finale.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L'ECET</t>
        </r>
        <r>
          <rPr>
            <sz val="9"/>
            <color rgb="FF000000"/>
            <rFont val="Tahoma"/>
            <family val="2"/>
          </rPr>
          <t xml:space="preserve"> porte sur deux évaluations continues au minimum  (aucune ne pouvant compter pour plus de  50 % de la moyenne des évaluations continues) plus une évaluation terminale.
</t>
        </r>
        <r>
          <rPr>
            <sz val="9"/>
            <color rgb="FF000000"/>
            <rFont val="Tahoma"/>
            <family val="2"/>
          </rPr>
          <t>La moyenne des notes d’évaluation continue ne peut compter pour plus de 60% de la note finale.</t>
        </r>
      </text>
    </comment>
    <comment ref="M13" authorId="1" shapeId="0" xr:uid="{00000000-0006-0000-0300-00000A000000}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 xml:space="preserve">(à préciser)
</t>
        </r>
        <r>
          <rPr>
            <sz val="9"/>
            <color indexed="81"/>
            <rFont val="Tahoma"/>
            <family val="2"/>
          </rPr>
          <t xml:space="preserve">
et la durée de l'épreuve.</t>
        </r>
      </text>
    </comment>
    <comment ref="N13" authorId="0" shapeId="0" xr:uid="{00000000-0006-0000-0300-00000B000000}">
      <text>
        <r>
          <rPr>
            <sz val="9"/>
            <color indexed="81"/>
            <rFont val="Tahoma"/>
            <family val="2"/>
          </rPr>
          <t xml:space="preserve">Si colonne remplie dans le cadre de l'ECET :
</t>
        </r>
        <r>
          <rPr>
            <b/>
            <sz val="9"/>
            <color indexed="81"/>
            <rFont val="Tahoma"/>
            <family val="2"/>
          </rPr>
          <t>L'ECET</t>
        </r>
        <r>
          <rPr>
            <sz val="9"/>
            <color indexed="81"/>
            <rFont val="Tahoma"/>
            <family val="2"/>
          </rPr>
          <t xml:space="preserve"> porte sur 2 évaluations continues au minimum (aucune ne pouvant compter pour plus de 50% de la moyenne des évaluations continues) plus</t>
        </r>
        <r>
          <rPr>
            <b/>
            <sz val="9"/>
            <color indexed="81"/>
            <rFont val="Tahoma"/>
            <family val="2"/>
          </rPr>
          <t xml:space="preserve"> une évaluation terminale</t>
        </r>
        <r>
          <rPr>
            <sz val="9"/>
            <color indexed="81"/>
            <rFont val="Tahoma"/>
            <family val="2"/>
          </rPr>
          <t>, et la moyenne des notes d'évaluation continue ne peut compter pour plus de 60 % de la note finale.</t>
        </r>
      </text>
    </comment>
    <comment ref="R13" authorId="0" shapeId="0" xr:uid="{00000000-0006-0000-0300-00000C000000}">
      <text>
        <r>
          <rPr>
            <sz val="9"/>
            <color indexed="81"/>
            <rFont val="Tahoma"/>
            <family val="2"/>
          </rPr>
          <t xml:space="preserve">Dans le cadre de </t>
        </r>
        <r>
          <rPr>
            <b/>
            <sz val="9"/>
            <color indexed="81"/>
            <rFont val="Tahoma"/>
            <family val="2"/>
          </rPr>
          <t xml:space="preserve"> l'ECI </t>
        </r>
        <r>
          <rPr>
            <sz val="9"/>
            <color indexed="81"/>
            <rFont val="Tahoma"/>
            <family val="2"/>
          </rPr>
          <t>indiquer par OUI ou NON si la seconde chance est comprise dans l'évaluation initiale.</t>
        </r>
        <r>
          <rPr>
            <sz val="9"/>
            <color indexed="81"/>
            <rFont val="Tahoma"/>
            <family val="2"/>
          </rPr>
          <t xml:space="preserve">
Si OUI, indiquer en commentaire (bas du tableau) les modalités de mise en oeuvre.
Ex. : la note de 2nde chance remplace la + basse note de CC</t>
        </r>
      </text>
    </comment>
    <comment ref="S13" authorId="0" shapeId="0" xr:uid="{00000000-0006-0000-0300-00000D000000}">
      <text>
        <r>
          <rPr>
            <b/>
            <sz val="9"/>
            <color indexed="81"/>
            <rFont val="Tahoma"/>
            <family val="2"/>
          </rPr>
          <t>Dans le cadre de l'ECET</t>
        </r>
        <r>
          <rPr>
            <sz val="9"/>
            <color indexed="81"/>
            <rFont val="Tahoma"/>
            <family val="2"/>
          </rPr>
          <t xml:space="preserve"> :
préciser par oui ou non si la note d'évaluation continue est reportée.</t>
        </r>
      </text>
    </comment>
    <comment ref="T13" authorId="1" shapeId="0" xr:uid="{00000000-0006-0000-0300-00000E000000}">
      <text>
        <r>
          <rPr>
            <sz val="9"/>
            <color rgb="FF000000"/>
            <rFont val="Tahoma"/>
            <family val="2"/>
          </rPr>
          <t>Indiquer le coefficient ou le poids en %.</t>
        </r>
      </text>
    </comment>
    <comment ref="U13" authorId="1" shapeId="0" xr:uid="{00000000-0006-0000-0300-00000F000000}">
      <text>
        <r>
          <rPr>
            <b/>
            <sz val="9"/>
            <color indexed="81"/>
            <rFont val="Tahoma"/>
            <family val="2"/>
          </rPr>
          <t xml:space="preserve">Au titre de l'ECET, de l'ET et de l'ECI </t>
        </r>
        <r>
          <rPr>
            <sz val="9"/>
            <color indexed="81"/>
            <rFont val="Tahoma"/>
            <family val="2"/>
          </rPr>
          <t>: la seconde chance prend la forme d'une évaluation supplémentaire organisée après publication des résultats de l'évaluation initiale.</t>
        </r>
        <r>
          <rPr>
            <b/>
            <sz val="9"/>
            <color indexed="81"/>
            <rFont val="Tahoma"/>
            <family val="2"/>
          </rPr>
          <t xml:space="preserve">
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et la </t>
        </r>
        <r>
          <rPr>
            <b/>
            <sz val="9"/>
            <color indexed="81"/>
            <rFont val="Tahoma"/>
            <family val="2"/>
          </rPr>
          <t>durée de l'épreuve</t>
        </r>
      </text>
    </comment>
    <comment ref="AC19" authorId="3" shapeId="0" xr:uid="{00000000-0006-0000-0300-000010000000}">
      <text>
        <r>
          <rPr>
            <b/>
            <sz val="9"/>
            <color indexed="81"/>
            <rFont val="Tahoma"/>
            <family val="2"/>
          </rPr>
          <t>3h TP
+ 5h terrain</t>
        </r>
      </text>
    </comment>
    <comment ref="G61" authorId="3" shapeId="0" xr:uid="{00000000-0006-0000-0300-000011000000}">
      <text>
        <r>
          <rPr>
            <b/>
            <sz val="9"/>
            <color indexed="81"/>
            <rFont val="Tahoma"/>
            <family val="2"/>
          </rPr>
          <t>A vérifier (cf. EMB402) !?</t>
        </r>
      </text>
    </comment>
    <comment ref="AC164" authorId="3" shapeId="0" xr:uid="{00000000-0006-0000-0300-000012000000}">
      <text>
        <r>
          <rPr>
            <b/>
            <sz val="9"/>
            <color indexed="81"/>
            <rFont val="Tahoma"/>
            <family val="2"/>
          </rPr>
          <t>10h TP
+ 6h terrain</t>
        </r>
      </text>
    </comment>
    <comment ref="AC168" authorId="3" shapeId="0" xr:uid="{00000000-0006-0000-0300-000013000000}">
      <text>
        <r>
          <rPr>
            <b/>
            <sz val="9"/>
            <color indexed="81"/>
            <rFont val="Tahoma"/>
            <family val="2"/>
          </rPr>
          <t>60h terrain</t>
        </r>
      </text>
    </comment>
    <comment ref="AC170" authorId="3" shapeId="0" xr:uid="{00000000-0006-0000-0300-000014000000}">
      <text>
        <r>
          <rPr>
            <b/>
            <sz val="9"/>
            <color indexed="81"/>
            <rFont val="Tahoma"/>
            <family val="2"/>
          </rPr>
          <t>24h TP
+ 6h terrain</t>
        </r>
      </text>
    </comment>
    <comment ref="AC175" authorId="3" shapeId="0" xr:uid="{00000000-0006-0000-0300-000015000000}">
      <text>
        <r>
          <rPr>
            <b/>
            <sz val="9"/>
            <color indexed="81"/>
            <rFont val="Tahoma"/>
            <family val="2"/>
          </rPr>
          <t>12h TP
+ 18h terrain</t>
        </r>
      </text>
    </comment>
    <comment ref="Z206" authorId="2" shapeId="0" xr:uid="{00000000-0006-0000-0300-000016000000}">
      <text>
        <r>
          <rPr>
            <sz val="9"/>
            <color indexed="81"/>
            <rFont val="Tahoma"/>
            <family val="2"/>
          </rPr>
          <t xml:space="preserve">Le total Nbre d'heures par colonne est automatisé : si vous ne souhaitez pas qu'un nbre soit comptabilisé dans le total (ex. UE à choix) vous devez mettre une * à côté du nombre.
</t>
        </r>
      </text>
    </comment>
  </commentList>
</comments>
</file>

<file path=xl/sharedStrings.xml><?xml version="1.0" encoding="utf-8"?>
<sst xmlns="http://schemas.openxmlformats.org/spreadsheetml/2006/main" count="4582" uniqueCount="991">
  <si>
    <t>Nature de
l'UE</t>
  </si>
  <si>
    <t>ECTS</t>
  </si>
  <si>
    <t>Code 
Apogée</t>
  </si>
  <si>
    <t>NOMBRE D'HEURES</t>
  </si>
  <si>
    <t>Total ECTS / Semestre</t>
  </si>
  <si>
    <t>CM</t>
  </si>
  <si>
    <t>TD</t>
  </si>
  <si>
    <t>CM/TD</t>
  </si>
  <si>
    <t>TP</t>
  </si>
  <si>
    <t>NON</t>
  </si>
  <si>
    <r>
      <t xml:space="preserve">OUI
</t>
    </r>
    <r>
      <rPr>
        <sz val="10"/>
        <color theme="1"/>
        <rFont val="Calibri"/>
        <family val="2"/>
        <scheme val="minor"/>
      </rPr>
      <t>nouveau coef. ET ou %</t>
    </r>
  </si>
  <si>
    <t>Ecrit</t>
  </si>
  <si>
    <t>Oral</t>
  </si>
  <si>
    <t>Ecrit et/ou Oral</t>
  </si>
  <si>
    <t>Seconde chance</t>
  </si>
  <si>
    <r>
      <t xml:space="preserve">OUI
</t>
    </r>
    <r>
      <rPr>
        <sz val="10"/>
        <color theme="1"/>
        <rFont val="Calibri"/>
        <family val="2"/>
        <scheme val="minor"/>
      </rPr>
      <t>nouveau coef. EC ou %</t>
    </r>
    <r>
      <rPr>
        <b/>
        <sz val="11"/>
        <color theme="1"/>
        <rFont val="Calibri"/>
        <family val="2"/>
        <scheme val="minor"/>
      </rPr>
      <t xml:space="preserve">
</t>
    </r>
  </si>
  <si>
    <t>MODALITES DE CONTROLE DES CONNAISSANCES ET DES COMPETENCES</t>
  </si>
  <si>
    <t xml:space="preserve">Coefficient
</t>
  </si>
  <si>
    <t>Coef.
 ou %</t>
  </si>
  <si>
    <t>Coef.  
ou %</t>
  </si>
  <si>
    <t>Coef. 
ou %</t>
  </si>
  <si>
    <t>Evaluation initiale</t>
  </si>
  <si>
    <r>
      <t>Cours mutualisés
(le cas échéant)</t>
    </r>
    <r>
      <rPr>
        <b/>
        <sz val="11"/>
        <color theme="7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
</t>
    </r>
  </si>
  <si>
    <t>Modalités d'examen : Evaluation Continue/ Evaluation terminale (ECET) ou Evaluation continue intégrale (ECI) ou Examen terminal (ET)</t>
  </si>
  <si>
    <t>Règle du Max</t>
  </si>
  <si>
    <t xml:space="preserve">Evaluation 
Continue (EC) </t>
  </si>
  <si>
    <t xml:space="preserve">Evaluation 
Terminale (ET) </t>
  </si>
  <si>
    <r>
      <t xml:space="preserve">Seconde chance  </t>
    </r>
    <r>
      <rPr>
        <i/>
        <sz val="8"/>
        <rFont val="Calibri"/>
        <family val="2"/>
        <scheme val="minor"/>
      </rPr>
      <t>(intégrée à l'évaluation initiale)</t>
    </r>
  </si>
  <si>
    <t xml:space="preserve">Report note Evaluation continue </t>
  </si>
  <si>
    <r>
      <t xml:space="preserve">Evaluation supplémentaire
</t>
    </r>
    <r>
      <rPr>
        <i/>
        <sz val="8"/>
        <rFont val="Calibri"/>
        <family val="2"/>
        <scheme val="minor"/>
      </rPr>
      <t>(apès publication des résultats de l'évaluation initiale)</t>
    </r>
  </si>
  <si>
    <t>Responsable</t>
  </si>
  <si>
    <t>YAX1BC11</t>
  </si>
  <si>
    <t>O</t>
  </si>
  <si>
    <t>YAX1BC91</t>
  </si>
  <si>
    <t>YAX1CH11</t>
  </si>
  <si>
    <t>YAX1CH12</t>
  </si>
  <si>
    <t>YAX1CH91</t>
  </si>
  <si>
    <t>PAX1EE11</t>
  </si>
  <si>
    <t>GBX1IN11</t>
  </si>
  <si>
    <t>X</t>
  </si>
  <si>
    <t>GBX1IN91</t>
  </si>
  <si>
    <t>GBX1MP11</t>
  </si>
  <si>
    <t>GBX1MT11</t>
  </si>
  <si>
    <t>GBX1MT12</t>
  </si>
  <si>
    <t>GBX1MT13</t>
  </si>
  <si>
    <t>PAX1MC12</t>
  </si>
  <si>
    <t>PAX1PH13</t>
  </si>
  <si>
    <t>O ou X</t>
  </si>
  <si>
    <t>T</t>
  </si>
  <si>
    <t>BIO101 - Biochimie 1</t>
  </si>
  <si>
    <t>BIO131 - Biochemistry I</t>
  </si>
  <si>
    <t>CHI101 - Structure de la matière</t>
  </si>
  <si>
    <t>CHI102 - Structure de la matière</t>
  </si>
  <si>
    <t>CHI131 - Structure of matter</t>
  </si>
  <si>
    <t>ELE101 - Electricité</t>
  </si>
  <si>
    <t>INF101 - Méthodes informatiques et techniques de programmation</t>
  </si>
  <si>
    <t>INF131 - Computer science methods and programming techniques</t>
  </si>
  <si>
    <t>MAP101 - Analyse élémentaire et introduction au calcul scientifique</t>
  </si>
  <si>
    <t>MAT102 - Mathématiques outils pour les sciences et l'ingénierie 1</t>
  </si>
  <si>
    <t>MAT103 - Outils fondamentaux de mathématiques pour les sciences de la nature</t>
  </si>
  <si>
    <t>MEC102 - Mécanique du point 1</t>
  </si>
  <si>
    <t>MEP101 - Méthodes expérimentales pluridisciplinaires 1</t>
  </si>
  <si>
    <t>PHY103 - Energétique</t>
  </si>
  <si>
    <t>Formation bureautique et internet</t>
  </si>
  <si>
    <t>Enseignement transversal à choix (ETC)</t>
  </si>
  <si>
    <t>Projet d'exploration professionnel 1</t>
  </si>
  <si>
    <t>Anglais 1</t>
  </si>
  <si>
    <t>SV</t>
  </si>
  <si>
    <t>BIO Int.</t>
  </si>
  <si>
    <t>CeB</t>
  </si>
  <si>
    <t>PCMM</t>
  </si>
  <si>
    <t>SPI</t>
  </si>
  <si>
    <t>STE</t>
  </si>
  <si>
    <t>IMA</t>
  </si>
  <si>
    <t>MIN Int.</t>
  </si>
  <si>
    <t>Ecrit - rapport</t>
  </si>
  <si>
    <t>Ecrit - devoir maison</t>
  </si>
  <si>
    <t>E</t>
  </si>
  <si>
    <t>E ou O</t>
  </si>
  <si>
    <t>Selon les modalités de contrôle des connaissances du SET</t>
  </si>
  <si>
    <t>OUI</t>
  </si>
  <si>
    <t>Oui</t>
  </si>
  <si>
    <t>PCM Int.</t>
  </si>
  <si>
    <t>Total heures</t>
  </si>
  <si>
    <t>Total coeff.</t>
  </si>
  <si>
    <t>Total coeff.  Seconde chance</t>
  </si>
  <si>
    <t>Heures par ECTS</t>
  </si>
  <si>
    <t>PAX2GC21</t>
  </si>
  <si>
    <t>PAX2GM21</t>
  </si>
  <si>
    <t>GBX2IN21</t>
  </si>
  <si>
    <t>GBX2IN91</t>
  </si>
  <si>
    <t>GBX2MP21</t>
  </si>
  <si>
    <t>GBX2MT23</t>
  </si>
  <si>
    <t>GBX2MT93</t>
  </si>
  <si>
    <t>DAX2MP21</t>
  </si>
  <si>
    <t>DAX2MP91</t>
  </si>
  <si>
    <t>PAX2PH22</t>
  </si>
  <si>
    <t>YAX2BI21</t>
  </si>
  <si>
    <t>YAX2BI22</t>
  </si>
  <si>
    <t>YAX2BI91</t>
  </si>
  <si>
    <t>YAX2BI92</t>
  </si>
  <si>
    <t>YAX2CH21</t>
  </si>
  <si>
    <t>YAX2CH91</t>
  </si>
  <si>
    <t>PAX2EE21</t>
  </si>
  <si>
    <t>GBX2IN22</t>
  </si>
  <si>
    <t>GBX2IN23</t>
  </si>
  <si>
    <t>GBX2IN24</t>
  </si>
  <si>
    <t>GBX2IN25</t>
  </si>
  <si>
    <t>GBX2MT21</t>
  </si>
  <si>
    <t>GBX2MT25</t>
  </si>
  <si>
    <t>GBX2MT26</t>
  </si>
  <si>
    <t>GBX2MT27</t>
  </si>
  <si>
    <t>PAX2MC22</t>
  </si>
  <si>
    <t>PAX2MC23</t>
  </si>
  <si>
    <t>DAX2MP22</t>
  </si>
  <si>
    <t>DAX2MP23</t>
  </si>
  <si>
    <t>DAX2MP92</t>
  </si>
  <si>
    <t>PAX2ST23</t>
  </si>
  <si>
    <t>BIO201 - Biologie cellulaire 1</t>
  </si>
  <si>
    <t>BIO202 - Biologie des organismes et Evolution</t>
  </si>
  <si>
    <t>BIO231 - Cell biology I</t>
  </si>
  <si>
    <t xml:space="preserve">BIO232 - Biology of organisms </t>
  </si>
  <si>
    <t>CHI201 - Chimie générale</t>
  </si>
  <si>
    <t>CHI231 - General chemistry</t>
  </si>
  <si>
    <t>GCI201 - Découverte du Génie Civil</t>
  </si>
  <si>
    <t>GMP201 - Découverte du Génie Mécanique</t>
  </si>
  <si>
    <t>INF201 - Algorithmique et programmation fonctionnelle</t>
  </si>
  <si>
    <t>INF202 - Modélisation des structures informatiques : aspects formels</t>
  </si>
  <si>
    <t>INF203 - Système et environnement de programmation : principes d'utilisation</t>
  </si>
  <si>
    <t>INF204 - Méthodes informatiques et techniques de programmation</t>
  </si>
  <si>
    <t>INF205 - Informatique</t>
  </si>
  <si>
    <t>MAP201 - Découverte des mathématiques appliquées</t>
  </si>
  <si>
    <t>MAT201 - Introduction à l'algèbre linéaire</t>
  </si>
  <si>
    <t>MAT203 - Analyse approfondie</t>
  </si>
  <si>
    <t>MAT205 - Mathématiques outils pour les sciences et l'ingénierie 2</t>
  </si>
  <si>
    <t>MAT206 - Introduction à la biologie mathématique et à la dynamique des populations</t>
  </si>
  <si>
    <t>MAT207 - Mathématiques outils pour les sciences et l'ingénierie 2</t>
  </si>
  <si>
    <t>MAT233 - Analysis</t>
  </si>
  <si>
    <t>MEC202 - Mécanique du point 2</t>
  </si>
  <si>
    <t>MEC203 - Mécanique pour les sciences de la terre</t>
  </si>
  <si>
    <t>MEP201 - Méthodes expérimentales en biologie cellulaire et biochimie</t>
  </si>
  <si>
    <t>MEP202 - Méthodes expérimentales en biologie des organismes</t>
  </si>
  <si>
    <t>MEP203 - Methodes experimentales d'analyses chimiques et biochimiques</t>
  </si>
  <si>
    <t>MEP231 - Experimental methods in cell biology and biochemistry</t>
  </si>
  <si>
    <t xml:space="preserve">PHY202 - Optique géométrique </t>
  </si>
  <si>
    <t>STE203 - La Terre et ses processus externes</t>
  </si>
  <si>
    <t>Rapport</t>
  </si>
  <si>
    <t>BIO</t>
  </si>
  <si>
    <t>SVT</t>
  </si>
  <si>
    <t>CHI</t>
  </si>
  <si>
    <t>PM</t>
  </si>
  <si>
    <t>GMP</t>
  </si>
  <si>
    <t>GC</t>
  </si>
  <si>
    <t>EEA</t>
  </si>
  <si>
    <t>MAT</t>
  </si>
  <si>
    <t>MIN</t>
  </si>
  <si>
    <t>YAX3BI31</t>
  </si>
  <si>
    <t>YAX3BI32</t>
  </si>
  <si>
    <t>YAX3BI33</t>
  </si>
  <si>
    <t>YAX3BI34</t>
  </si>
  <si>
    <t>YAX3BI35</t>
  </si>
  <si>
    <t>YAX3BI36</t>
  </si>
  <si>
    <t>YAX3BI91</t>
  </si>
  <si>
    <t>YAX3BI92</t>
  </si>
  <si>
    <t>YAX3CH31</t>
  </si>
  <si>
    <t>YAX3CH34</t>
  </si>
  <si>
    <t>YAX3CH35</t>
  </si>
  <si>
    <t>YAX3CH91</t>
  </si>
  <si>
    <t>PAX3EE31</t>
  </si>
  <si>
    <t>PAX3GC31</t>
  </si>
  <si>
    <t>PAX3GM31</t>
  </si>
  <si>
    <t>GBX3IN31</t>
  </si>
  <si>
    <t>GBX3IN32</t>
  </si>
  <si>
    <t>GBX3IN33</t>
  </si>
  <si>
    <t>GBX3IN34</t>
  </si>
  <si>
    <t>GBX3IN92</t>
  </si>
  <si>
    <t>GBX3MT31</t>
  </si>
  <si>
    <t>GBX3MT32</t>
  </si>
  <si>
    <t>GBX3MT33</t>
  </si>
  <si>
    <t>GBX3MT34</t>
  </si>
  <si>
    <t>GBX3MT35</t>
  </si>
  <si>
    <t>GBX3MT36</t>
  </si>
  <si>
    <t>GBX3MT37</t>
  </si>
  <si>
    <t>GBX3MT39</t>
  </si>
  <si>
    <t>GBX3MT92</t>
  </si>
  <si>
    <t>GBX3MT94</t>
  </si>
  <si>
    <t>PAX3MC31</t>
  </si>
  <si>
    <t>PAX3MC32</t>
  </si>
  <si>
    <t>PAX3PH31</t>
  </si>
  <si>
    <t>PAX3PH32</t>
  </si>
  <si>
    <t>PAX3PH33</t>
  </si>
  <si>
    <t>PAX3PH92</t>
  </si>
  <si>
    <t>PAX3SI31</t>
  </si>
  <si>
    <t>GBX3SA31</t>
  </si>
  <si>
    <t>GBX3SA91</t>
  </si>
  <si>
    <t>PAX3ST31</t>
  </si>
  <si>
    <t>PAX3ST32</t>
  </si>
  <si>
    <t>PAX3EE32</t>
  </si>
  <si>
    <t>BIO301 - Biologie cellulaire 2</t>
  </si>
  <si>
    <t>BIO302 - Génétique</t>
  </si>
  <si>
    <t>BIO303 - Communication nerveuse et hormonale</t>
  </si>
  <si>
    <t>BIO304 - Valorisation des ressources végétales</t>
  </si>
  <si>
    <t>BIO305 - Interactions bactéries &amp; hôtes: symbiose, commensalisme et parasitisme</t>
  </si>
  <si>
    <t>BIO306 - Du gène à la vie</t>
  </si>
  <si>
    <t>BIO331 - Cell biology 2</t>
  </si>
  <si>
    <t>BIO332 - Genetics</t>
  </si>
  <si>
    <t>CHI301 - Thermodynamique et cinétique chimiques</t>
  </si>
  <si>
    <t>CHI304 - Thermodynamique et cinétique chimique appliquées aux Sciences de la Terre</t>
  </si>
  <si>
    <t>CHI305 - Thermodynamique et cinétique chimiques pour les biologistes</t>
  </si>
  <si>
    <t>CHI331 - Chemical thermodynamics and kinetics</t>
  </si>
  <si>
    <t>CHI335 - Chemical thermodynamics and kinetics for biologists</t>
  </si>
  <si>
    <t>GCI301 - Relevé et représentation et Génie Civil</t>
  </si>
  <si>
    <t>GMP301 - Technologie de conception et de fabrication</t>
  </si>
  <si>
    <t>INF301 - Algorithmique et programmation impérative</t>
  </si>
  <si>
    <t>INF302 - Automates et langages</t>
  </si>
  <si>
    <t>INF303 - Modélisation des structures informatiques : applications</t>
  </si>
  <si>
    <t>INF304 - Bases du développement logiciel : modularisation, tests</t>
  </si>
  <si>
    <t>INF332 - Automata and languages</t>
  </si>
  <si>
    <t xml:space="preserve">MAT301 - Arithmétique et algèbre linéaire approfondie </t>
  </si>
  <si>
    <t>MAT302 - Approfondissements sur les séries et sur l'intégration</t>
  </si>
  <si>
    <t>MAT304 - Calcul matriciel et fonctions de plusieurs variables</t>
  </si>
  <si>
    <t>MAT305 - Calcul matriciel et fonctions de plusieurs variables</t>
  </si>
  <si>
    <t>MAT306 - Mathématiques approfondies pour l'ingénieur</t>
  </si>
  <si>
    <t>MAT307 - Courbes paramétrées et équations différentielles</t>
  </si>
  <si>
    <t>MAT309 - Algèbre et arithmétique</t>
  </si>
  <si>
    <t>MAT332 - Series and integration</t>
  </si>
  <si>
    <t>MAT334 - Matrices and functions of multiple variables</t>
  </si>
  <si>
    <t>MEC301 - Mécanique des solides</t>
  </si>
  <si>
    <t>MEC302 - Mécanique des solides</t>
  </si>
  <si>
    <t>PHY301 - Electromagnétisme</t>
  </si>
  <si>
    <t>PHY302 - Thermodynamique</t>
  </si>
  <si>
    <t>PHY303 - Physique pour l'ingénieur</t>
  </si>
  <si>
    <t>PHY332 - Thermodynamics</t>
  </si>
  <si>
    <t>SIN301 - Système d'information numérique 1</t>
  </si>
  <si>
    <t>STA301 - Méthodes statistiques pour la biologie</t>
  </si>
  <si>
    <t>STA331 - Statistics and probability for life sciences</t>
  </si>
  <si>
    <t>STE301 - Magmatisme et roches magmatiques</t>
  </si>
  <si>
    <t>STE302 - Tectonique et structures géologiques</t>
  </si>
  <si>
    <t>Projet d'exploration professionnel 2</t>
  </si>
  <si>
    <t>PAX4AU41</t>
  </si>
  <si>
    <t>YAX4BI42</t>
  </si>
  <si>
    <t>YAX4BI43</t>
  </si>
  <si>
    <t>YAX4BI44</t>
  </si>
  <si>
    <t>YAX4BI45</t>
  </si>
  <si>
    <t>YAX4BI46</t>
  </si>
  <si>
    <t>YAX4BI47</t>
  </si>
  <si>
    <t>YAX4BI92</t>
  </si>
  <si>
    <t>YAX4BI94</t>
  </si>
  <si>
    <t>YAX4CH41</t>
  </si>
  <si>
    <t>YAX4CH91</t>
  </si>
  <si>
    <t>PAX4EE41</t>
  </si>
  <si>
    <t>PAX4GC41</t>
  </si>
  <si>
    <t>PAX4GC42</t>
  </si>
  <si>
    <t>GBX4GS41</t>
  </si>
  <si>
    <t>PAX4GM41</t>
  </si>
  <si>
    <t>GBX4IN41</t>
  </si>
  <si>
    <t>GBX4IN42</t>
  </si>
  <si>
    <t>GBX4IN43</t>
  </si>
  <si>
    <t>GBX4IN44</t>
  </si>
  <si>
    <t>GBX4IN92</t>
  </si>
  <si>
    <t>GBX4MP41</t>
  </si>
  <si>
    <t>GBX4MT41</t>
  </si>
  <si>
    <t>GBX4MT42</t>
  </si>
  <si>
    <t>GBX4MT43</t>
  </si>
  <si>
    <t>GBX4MT44</t>
  </si>
  <si>
    <t>GBX4MT45</t>
  </si>
  <si>
    <t>GBX4MT91</t>
  </si>
  <si>
    <t>GBX4MT92</t>
  </si>
  <si>
    <t>PAX4MC41</t>
  </si>
  <si>
    <t>PAX4MC42</t>
  </si>
  <si>
    <t>PAX4MC43</t>
  </si>
  <si>
    <t>PAX4PH41</t>
  </si>
  <si>
    <t>PAX4PH43</t>
  </si>
  <si>
    <t>PAX4PH44</t>
  </si>
  <si>
    <t>PAX4PH45</t>
  </si>
  <si>
    <t>PAX4PH46</t>
  </si>
  <si>
    <t>PAX4PH91</t>
  </si>
  <si>
    <t>PAX4SP41</t>
  </si>
  <si>
    <t>PAX4SP42</t>
  </si>
  <si>
    <t>GBX4SA41</t>
  </si>
  <si>
    <t>PAX4ST41</t>
  </si>
  <si>
    <t>PAX4ST42</t>
  </si>
  <si>
    <t>PAX4ST43</t>
  </si>
  <si>
    <t>PAX4ST45</t>
  </si>
  <si>
    <t>PAX4EE42</t>
  </si>
  <si>
    <t>BIO402 - Physiologie</t>
  </si>
  <si>
    <t>BIO403 - Ecologie</t>
  </si>
  <si>
    <t>BIO404 - Projet expérimental en biologie</t>
  </si>
  <si>
    <t>BIO405 - Physiologie des mammifères et des plantes</t>
  </si>
  <si>
    <t>BIO406 - Ethologie : initiation au comportement animal</t>
  </si>
  <si>
    <t>BIO407 - Questions d'actualité en biologie</t>
  </si>
  <si>
    <t>BIO432 - Physiology</t>
  </si>
  <si>
    <t>BIO434 - Supervised experimental project</t>
  </si>
  <si>
    <t>CHI401 - Physico-Chimie des solutions aqueuses</t>
  </si>
  <si>
    <t>CHI431 - Physical chemistry of aqueous solutions</t>
  </si>
  <si>
    <t>GCI401 - Métré et Structures</t>
  </si>
  <si>
    <t>GCI402 - Conception et construction de bâtiments</t>
  </si>
  <si>
    <t>GES401 - Economie et gestion</t>
  </si>
  <si>
    <t>GMP401 - Conception et fabrication de produits</t>
  </si>
  <si>
    <t>INF401 - Introduction aux architectures logicielles et matérielles</t>
  </si>
  <si>
    <t>INF402 - Introduction à la logique</t>
  </si>
  <si>
    <t>INF403 - Gestion de données relationnelles et applications</t>
  </si>
  <si>
    <t>INF404 - Projet logiciel</t>
  </si>
  <si>
    <t>INF432 - Introduction to logics</t>
  </si>
  <si>
    <t>MAP401 - Projet logiciel</t>
  </si>
  <si>
    <t>MAT401 - Algèbre bilinéaire et applications</t>
  </si>
  <si>
    <t>MAT402 - Suites et séries de fonctions, séries de Fourier</t>
  </si>
  <si>
    <t>MAT403 - Introduction aux probabilités</t>
  </si>
  <si>
    <t>MAT404 - Formes quadratiques, analyse de Fourier</t>
  </si>
  <si>
    <t>MAT405 - Mathématiques pour les sciences de l'ingénieur</t>
  </si>
  <si>
    <t>MAT431 - Bilinear algebra and applications</t>
  </si>
  <si>
    <t>MAT432 - Series of functions, Fourier series</t>
  </si>
  <si>
    <t>MEC401 - Dynamique des solides indéformables et mécanique des fluides</t>
  </si>
  <si>
    <t>MEC402 - Mécanique des fluides</t>
  </si>
  <si>
    <t>MEC403 - Introduction aux phénomènes aéronautiques</t>
  </si>
  <si>
    <t>PHY403 - Relativité</t>
  </si>
  <si>
    <t xml:space="preserve">PHY404 - Instrumentation physique </t>
  </si>
  <si>
    <t>PHY405 - Electromagnétisme et optique pour la chimie</t>
  </si>
  <si>
    <t>PHY406 - Application des ondes mécaniques et éléctromagnétiques en STE</t>
  </si>
  <si>
    <t>PHY431 - Oscillation and waves - wave optics</t>
  </si>
  <si>
    <t>SPI401 - Projet</t>
  </si>
  <si>
    <t>SPI402 - Réseaux électriques</t>
  </si>
  <si>
    <t>STA401 - Statistique et calcul des probabilités</t>
  </si>
  <si>
    <t>STE401 - Gravimétrie, Géodésie et Géothermie</t>
  </si>
  <si>
    <t>STE402 - Climat et environnement: réservoirs, transferts et énergie</t>
  </si>
  <si>
    <t>STE403 - Stage de géologie en terrain volcanique et sédimentaire</t>
  </si>
  <si>
    <t>PAN431 - Scientific culture</t>
  </si>
  <si>
    <t>Leticia Gimeno</t>
  </si>
  <si>
    <t>Nicolas Szafran</t>
  </si>
  <si>
    <t>Isabelle Girault, Aurélien Deniaud</t>
  </si>
  <si>
    <t>Thibaut Devillers</t>
  </si>
  <si>
    <t>Denis Roux</t>
  </si>
  <si>
    <t>Holger Klein</t>
  </si>
  <si>
    <t>Jérôme Nomade, Eric Quirico</t>
  </si>
  <si>
    <t>Jérôme Nomade</t>
  </si>
  <si>
    <t>Samira Oulahal</t>
  </si>
  <si>
    <t>Alison Coles</t>
  </si>
  <si>
    <t>Daniel Perazza</t>
  </si>
  <si>
    <t>Annie Ray</t>
  </si>
  <si>
    <t>Olivier Lerouxel</t>
  </si>
  <si>
    <t>Françoise Cornillon</t>
  </si>
  <si>
    <t>Anne-Line Auzende</t>
  </si>
  <si>
    <t>Anne Milet</t>
  </si>
  <si>
    <t>Ricardo Garcia</t>
  </si>
  <si>
    <t>François Camus</t>
  </si>
  <si>
    <t>Eric Charpentier</t>
  </si>
  <si>
    <t>Florent Bouchez-Tichadou</t>
  </si>
  <si>
    <t>Ylies Falcone</t>
  </si>
  <si>
    <t>Gwenael Delaval</t>
  </si>
  <si>
    <t>Nathanaël Connesson</t>
  </si>
  <si>
    <t>Béatrice Janiaud</t>
  </si>
  <si>
    <t>Marie Dubernet</t>
  </si>
  <si>
    <t>Pascale Huyghe</t>
  </si>
  <si>
    <t>Erin Cross</t>
  </si>
  <si>
    <t>Corinne Mercier</t>
  </si>
  <si>
    <t>Sabine Rolland du Roscoat</t>
  </si>
  <si>
    <t>Emeline Talansier</t>
  </si>
  <si>
    <t>Thérèse Mencerrey</t>
  </si>
  <si>
    <t>Nicolas Basset, François Puitg</t>
  </si>
  <si>
    <t>Hervé Pajot</t>
  </si>
  <si>
    <t>Hadrien Mayaffre</t>
  </si>
  <si>
    <t>Claire Rist</t>
  </si>
  <si>
    <t>Vincent Renard</t>
  </si>
  <si>
    <t>Laurent Ranno</t>
  </si>
  <si>
    <t>Julia Meyer</t>
  </si>
  <si>
    <t>Lydie du Bousquet, Anne Letréguilly</t>
  </si>
  <si>
    <t>Cédric Meyer</t>
  </si>
  <si>
    <t>Olivier Lerouxel, Catherine Ghezzi</t>
  </si>
  <si>
    <t>Stéphane Tanzarella</t>
  </si>
  <si>
    <t>Yohann Moreau</t>
  </si>
  <si>
    <t>Estelle Martins</t>
  </si>
  <si>
    <t>Benjamin Wack</t>
  </si>
  <si>
    <t>Laurent Mounier</t>
  </si>
  <si>
    <t xml:space="preserve">Nicolas Mordant </t>
  </si>
  <si>
    <t>Christophe Brun</t>
  </si>
  <si>
    <t>Sylvie Zanier</t>
  </si>
  <si>
    <t>Gilles Delaygue</t>
  </si>
  <si>
    <t xml:space="preserve">Christophe Griggo </t>
  </si>
  <si>
    <t>STE407 - Géosciences appliquées</t>
  </si>
  <si>
    <t>PAX4ST47</t>
  </si>
  <si>
    <t>Rapports</t>
  </si>
  <si>
    <t>Innocent Niyonzima</t>
  </si>
  <si>
    <t>QCM en séance</t>
  </si>
  <si>
    <t>QCM sur le cours</t>
  </si>
  <si>
    <t xml:space="preserve">Commentaire : </t>
  </si>
  <si>
    <t>P&amp;M</t>
  </si>
  <si>
    <t>Gabrielle Tichtinsky</t>
  </si>
  <si>
    <t>QCM TD + TP</t>
  </si>
  <si>
    <t>E et/ou O</t>
  </si>
  <si>
    <r>
      <rPr>
        <b/>
        <sz val="11"/>
        <color theme="1"/>
        <rFont val="Calibri"/>
        <family val="2"/>
        <scheme val="minor"/>
      </rPr>
      <t>STE403, seconde chance</t>
    </r>
    <r>
      <rPr>
        <sz val="11"/>
        <color theme="1"/>
        <rFont val="Calibri"/>
        <family val="2"/>
        <scheme val="minor"/>
      </rPr>
      <t xml:space="preserve"> : un oral de rattrapage remplace la note de CC la plus faible</t>
    </r>
  </si>
  <si>
    <t>PAN231 - Anglo-saxon culture</t>
  </si>
  <si>
    <t>Emmanuelle Crépeau</t>
  </si>
  <si>
    <t>Stéphane Bec</t>
  </si>
  <si>
    <t>Philippe Ferrandis</t>
  </si>
  <si>
    <t>Sara Checcoli</t>
  </si>
  <si>
    <t>Bernard Parisse</t>
  </si>
  <si>
    <t>APOGEE</t>
  </si>
  <si>
    <t>Renaud Deguen</t>
  </si>
  <si>
    <t>En cas de crise sanitaire, les épreuves en présentiel seront transformées en épreuves à distance.</t>
  </si>
  <si>
    <t>YAX1MP11</t>
  </si>
  <si>
    <t>YAX3CH95</t>
  </si>
  <si>
    <t>Intitulé des UE et/ou des Blocs de Connaissances et de Compétences
(le cas échéant, intitulés des EC et des matières)</t>
  </si>
  <si>
    <t>BCH</t>
  </si>
  <si>
    <t>BCH Int.</t>
  </si>
  <si>
    <t>PC</t>
  </si>
  <si>
    <t>PR</t>
  </si>
  <si>
    <t>INM</t>
  </si>
  <si>
    <t>Année de la Formation/Domaine/Mention :</t>
  </si>
  <si>
    <t xml:space="preserve">Code Diplôme : </t>
  </si>
  <si>
    <t xml:space="preserve">Date approbation/présentation CFVU : </t>
  </si>
  <si>
    <t>Parcours-type :</t>
  </si>
  <si>
    <t>Code VDI :</t>
  </si>
  <si>
    <t>N° de version dans l'accréditation :</t>
  </si>
  <si>
    <t xml:space="preserve">Parcours pédagogique (le cas échéant) : </t>
  </si>
  <si>
    <t xml:space="preserve">Code Etape : </t>
  </si>
  <si>
    <t>Régime Formation</t>
  </si>
  <si>
    <t>Responsable de la Formation :</t>
  </si>
  <si>
    <t>Code VET :</t>
  </si>
  <si>
    <t>Modalité Formation</t>
  </si>
  <si>
    <t>Responsable de l'Année :</t>
  </si>
  <si>
    <t>Composante : DLST</t>
  </si>
  <si>
    <t>INF104 - Programmation et calcul pour la science</t>
  </si>
  <si>
    <t>INF105 - Informatique appliquée aux sciences de la vie</t>
  </si>
  <si>
    <t>INF135 - Computer sciences for life sciences</t>
  </si>
  <si>
    <t>MAT105 - Culture mathématique</t>
  </si>
  <si>
    <t>MAT106 - Analyse réelle</t>
  </si>
  <si>
    <t>MAT107 - Algèbre linéaire appliquée</t>
  </si>
  <si>
    <t>MAT133 - Mathematic tools for life sciences</t>
  </si>
  <si>
    <t>PHY104 - Optique géométrique</t>
  </si>
  <si>
    <t>PHY105 - Phénomènes électriques et de transport</t>
  </si>
  <si>
    <t>PHY134 - Geometrical optics</t>
  </si>
  <si>
    <t>PHY135 - Electrical and transport phenomena</t>
  </si>
  <si>
    <t>STE103 - Enjeux et risques en géosciences</t>
  </si>
  <si>
    <t>STE104 - Outils et méthodologie en Sciences de la Terre</t>
  </si>
  <si>
    <t>STE133 - Risks and challenges in Earth sciences</t>
  </si>
  <si>
    <t>CHI202 - Eau et environnement</t>
  </si>
  <si>
    <t>CHI203 - Chimie Générale</t>
  </si>
  <si>
    <t>CHI233 - General chemistry</t>
  </si>
  <si>
    <t>MAT208 - Mathématiques pour les sciences chimiques et biochimiques</t>
  </si>
  <si>
    <t>MAT209 - Algèbre et analyse approfondies</t>
  </si>
  <si>
    <t>MAT236 - Introduction to mathematical biology and population dynamics</t>
  </si>
  <si>
    <t>MAT239 - Advanced algebra and analysis</t>
  </si>
  <si>
    <t>MEC204 - Mécanique du point 2</t>
  </si>
  <si>
    <t>PHY206 - Optique Instrumentale</t>
  </si>
  <si>
    <t>PHY207 - Electricité : régimes continus et alternatifs</t>
  </si>
  <si>
    <t>PHY208 - Enjeux Energie, Climat et Ordre de grandeurs et analyse dimensionnelle</t>
  </si>
  <si>
    <t>PHY209 - Introduction à la recherche et projet de recherche expérimentale</t>
  </si>
  <si>
    <t>PHY210 - Electricité</t>
  </si>
  <si>
    <t>PHY236 - Instrumental optics</t>
  </si>
  <si>
    <t>PHY237 - Electricity: DC-AC</t>
  </si>
  <si>
    <t>STE205 - Terre, Climat et Environnement</t>
  </si>
  <si>
    <t>STE206 - Processus de surface (sédimentologie)</t>
  </si>
  <si>
    <t>CHI306 - Chimie organique 1</t>
  </si>
  <si>
    <t>CHI307 - Sécurité, risques et environnement</t>
  </si>
  <si>
    <t>GDP301 - Génie des procédés : découverte et applications</t>
  </si>
  <si>
    <t>PHY304 - Introduction à l'astrophysique</t>
  </si>
  <si>
    <t>BIO408 - Biotechnologies</t>
  </si>
  <si>
    <t>CHI406 - Chimie organique 2</t>
  </si>
  <si>
    <t>CHI407 - Chimie du solide et des polymères</t>
  </si>
  <si>
    <t>CHI408 - Matériaux</t>
  </si>
  <si>
    <t>CHI409 - Liaison chimique</t>
  </si>
  <si>
    <t>GMP402 - Découverte du génie mécanique</t>
  </si>
  <si>
    <t>MAT406 - Mathématiques assistées par ordinateur</t>
  </si>
  <si>
    <t>MEC432 - Fluid mechanics</t>
  </si>
  <si>
    <t>PHY409 - Nucléaire et énergétique physique</t>
  </si>
  <si>
    <t>PHY410 - Projet de recherche théorique</t>
  </si>
  <si>
    <t>SIN401 - Système d'information numérique 2</t>
  </si>
  <si>
    <t>STE406 - Chimie des eaux environnementales</t>
  </si>
  <si>
    <t>GDP401 - Bases du Génie des procédés</t>
  </si>
  <si>
    <t>S&amp;D</t>
  </si>
  <si>
    <t>MEP232 - Experimental methods in organisms biology</t>
  </si>
  <si>
    <t>Jean-Marie Bourhis, Alexandre Dawid</t>
  </si>
  <si>
    <t>Yves Markowicz</t>
  </si>
  <si>
    <t>STE405 - Histoire de la Vie</t>
  </si>
  <si>
    <r>
      <rPr>
        <b/>
        <sz val="11"/>
        <color theme="1"/>
        <rFont val="Calibri"/>
        <family val="2"/>
        <scheme val="minor"/>
      </rPr>
      <t>SPI401, seconde chance</t>
    </r>
    <r>
      <rPr>
        <sz val="11"/>
        <color theme="1"/>
        <rFont val="Calibri"/>
        <family val="2"/>
        <scheme val="minor"/>
      </rPr>
      <t xml:space="preserve"> : un travail supplémentaire est demandé sur le thème concerné par la note d'EC la plus faible, qui est remplacée par l'évaluation de ce travail.</t>
    </r>
  </si>
  <si>
    <t>Préciser la nature de l'UE (et le cas échéant de l'EC ou de la matière) :</t>
  </si>
  <si>
    <t>Colonne G</t>
  </si>
  <si>
    <t>Colonne H</t>
  </si>
  <si>
    <t>Pour UE et EC : préciser le nombre d'ECTS</t>
  </si>
  <si>
    <t>En cas de crédits affectés à des EC, mettre un * après le nombre d'ECTS pour ne pas les compter 2 fois si des ECTS sont déjà indiqués au niveau de l'UE.</t>
  </si>
  <si>
    <t>Colonne I</t>
  </si>
  <si>
    <t>L’échelle des coefficients est cohérente avec celle des crédits attribués à chaque UE, à chaque EC et à chaque bloc de connaissances et de compétences.</t>
  </si>
  <si>
    <t>Plusieurs modalités d'évaluation sont possibles :</t>
  </si>
  <si>
    <t>- une évaluation continue et une évaluation terminale (ECET),</t>
  </si>
  <si>
    <t>- une évaluation continue intégrale (ECI),</t>
  </si>
  <si>
    <t>- une évaluation terminale (ET).</t>
  </si>
  <si>
    <t>Colonnes J/P</t>
  </si>
  <si>
    <t>Préciser les modalités de l'évaluation continue (s'il y a plusieurs modalités pour un même enseignement, les saisir dans la même cellule en faisant un retour à la ligne ALT+ touche Entrée) :</t>
  </si>
  <si>
    <t>Ecrit  : E</t>
  </si>
  <si>
    <t>Oral   : O</t>
  </si>
  <si>
    <t>Rendus de travaux : RT</t>
  </si>
  <si>
    <t>Rendu de projets : RP</t>
  </si>
  <si>
    <t>Travaux pratiques : TP</t>
  </si>
  <si>
    <t>Rapport/mémoire</t>
  </si>
  <si>
    <t>Assiduité  : A</t>
  </si>
  <si>
    <t>Autre (à préciser)</t>
  </si>
  <si>
    <t>2 évaluations continues au minimum</t>
  </si>
  <si>
    <t>Colonne J</t>
  </si>
  <si>
    <t>Colonne K</t>
  </si>
  <si>
    <t>Indiquer le coefficient (global ou par épreuve) ou le poids en %.</t>
  </si>
  <si>
    <t>La moyenne des notes d’évaluation continue ne peut compter pour plus de 60% de la note finale.</t>
  </si>
  <si>
    <t>Colonne L</t>
  </si>
  <si>
    <t>Préciser la nature de l'épreuve :</t>
  </si>
  <si>
    <t>et la durée de l'épreuve.</t>
  </si>
  <si>
    <t>- Autre (à préciser)</t>
  </si>
  <si>
    <t>Colonne M</t>
  </si>
  <si>
    <t>Si colonne remplie dans le cadre de l'ECET :</t>
  </si>
  <si>
    <t>Colonne Q</t>
  </si>
  <si>
    <t>Si OUI, indiquer en commentaire (bas du tableau) les modalités de mise en oeuvre.</t>
  </si>
  <si>
    <t>Ex. : la note de 2nde chance remplace la + basse note de CC</t>
  </si>
  <si>
    <t>Colonnes Q/U</t>
  </si>
  <si>
    <t>La seconde chance anciennement appelée session de rattrapage.</t>
  </si>
  <si>
    <t xml:space="preserve">Dans le cadre de l'ECET ou l'ET : </t>
  </si>
  <si>
    <t>la seconde chance prend la forme d'une évaluation supplémentaire organisée après publication des résultats de l'évaluation initiale.</t>
  </si>
  <si>
    <t>Dans le cadre de l'ECI :</t>
  </si>
  <si>
    <t>La seconde chance peut :</t>
  </si>
  <si>
    <t>- prendre la forme d'une évaluation supplémentaire organisée après publication des résultats de l'évaluation initiale.</t>
  </si>
  <si>
    <t>- Ou être comprise dans les modalités de mise en oeuvre de l'évaluation continue intégrale.</t>
  </si>
  <si>
    <t>Colonne R</t>
  </si>
  <si>
    <t>Colonne S</t>
  </si>
  <si>
    <t>Colonne T</t>
  </si>
  <si>
    <t>préciser par oui ou non si la note d'évaluation continue est reportée.</t>
  </si>
  <si>
    <t>Indiquer le coefficient ou le poids en %.</t>
  </si>
  <si>
    <t>Au titre de l'ECET, de l'ET et de l'ECI : la seconde chance prend la forme d'une évaluation supplémentaire organisée après publication des résultats de l'évaluation initiale.</t>
  </si>
  <si>
    <t xml:space="preserve">Préciser la nature de l'épreuve : </t>
  </si>
  <si>
    <t>et la durée de l'épreuve</t>
  </si>
  <si>
    <r>
      <t xml:space="preserve">- </t>
    </r>
    <r>
      <rPr>
        <b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 : UE disciplinaire obligatoire</t>
    </r>
  </si>
  <si>
    <r>
      <t xml:space="preserve">- </t>
    </r>
    <r>
      <rPr>
        <b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:  UE disciplinaire à choix sur liste</t>
    </r>
  </si>
  <si>
    <r>
      <t xml:space="preserve">- </t>
    </r>
    <r>
      <rPr>
        <b/>
        <sz val="11"/>
        <color theme="1"/>
        <rFont val="Calibri"/>
        <family val="2"/>
        <scheme val="minor"/>
      </rPr>
      <t>OUV</t>
    </r>
    <r>
      <rPr>
        <sz val="11"/>
        <color theme="1"/>
        <rFont val="Calibri"/>
        <family val="2"/>
        <scheme val="minor"/>
      </rPr>
      <t xml:space="preserve"> : ETC - Langue - Sport - Autre (9 ECTS sur le cycle L)</t>
    </r>
  </si>
  <si>
    <r>
      <t xml:space="preserve">- </t>
    </r>
    <r>
      <rPr>
        <b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 : UE langue à choix (9 ECTS min sur le cycle L)</t>
    </r>
  </si>
  <si>
    <r>
      <t xml:space="preserve">- </t>
    </r>
    <r>
      <rPr>
        <b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 : UE facultative (au-delà des 30 ECTS)</t>
    </r>
  </si>
  <si>
    <r>
      <t xml:space="preserve">- </t>
    </r>
    <r>
      <rPr>
        <b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: Bonification (UE hors total des ECTS)</t>
    </r>
  </si>
  <si>
    <r>
      <t>L'</t>
    </r>
    <r>
      <rPr>
        <b/>
        <sz val="11"/>
        <color theme="1"/>
        <rFont val="Calibri"/>
        <family val="2"/>
        <scheme val="minor"/>
      </rPr>
      <t>ECI</t>
    </r>
    <r>
      <rPr>
        <sz val="11"/>
        <color theme="1"/>
        <rFont val="Calibri"/>
        <family val="2"/>
        <scheme val="minor"/>
      </rPr>
      <t xml:space="preserve"> porte sur 2 évaluations continues au minimum, aucune de ces évaluations ne peut compter pour plus de 50 % de la note finale.</t>
    </r>
  </si>
  <si>
    <r>
      <t>L'</t>
    </r>
    <r>
      <rPr>
        <b/>
        <sz val="11"/>
        <color theme="1"/>
        <rFont val="Calibri"/>
        <family val="2"/>
        <scheme val="minor"/>
      </rPr>
      <t>ECET</t>
    </r>
    <r>
      <rPr>
        <sz val="11"/>
        <color theme="1"/>
        <rFont val="Calibri"/>
        <family val="2"/>
        <scheme val="minor"/>
      </rPr>
      <t xml:space="preserve"> porte sur 2 évaluations continues au minimum (aucune ne pouvant compter pour plus de 50% de la moyenne des évaluations continues) plus une évaluation terminale, et la moyenne des notes d'évaluation continue ne peut compter pour plus de 60 % de la note finale.</t>
    </r>
  </si>
  <si>
    <t>Légende des couleurs des colonnes correspondant à Evaluation initiale et Seconde chance :</t>
  </si>
  <si>
    <r>
      <t xml:space="preserve">- </t>
    </r>
    <r>
      <rPr>
        <b/>
        <sz val="11"/>
        <color theme="1"/>
        <rFont val="Calibri"/>
        <family val="2"/>
        <scheme val="minor"/>
      </rPr>
      <t>ECI</t>
    </r>
    <r>
      <rPr>
        <sz val="11"/>
        <color theme="1"/>
        <rFont val="Calibri"/>
        <family val="2"/>
        <scheme val="minor"/>
      </rPr>
      <t xml:space="preserve"> : bleu + rouge ou bleu + rose ou bleu + noir + rose</t>
    </r>
  </si>
  <si>
    <r>
      <t xml:space="preserve">- </t>
    </r>
    <r>
      <rPr>
        <b/>
        <sz val="11"/>
        <color theme="1"/>
        <rFont val="Calibri"/>
        <family val="2"/>
        <scheme val="minor"/>
      </rPr>
      <t>ECET</t>
    </r>
    <r>
      <rPr>
        <sz val="11"/>
        <color theme="1"/>
        <rFont val="Calibri"/>
        <family val="2"/>
        <scheme val="minor"/>
      </rPr>
      <t xml:space="preserve"> : bleu + vert + noir + rose</t>
    </r>
  </si>
  <si>
    <r>
      <t xml:space="preserve">- </t>
    </r>
    <r>
      <rPr>
        <b/>
        <sz val="11"/>
        <color theme="1"/>
        <rFont val="Calibri"/>
        <family val="2"/>
        <scheme val="minor"/>
      </rPr>
      <t>ET</t>
    </r>
    <r>
      <rPr>
        <sz val="11"/>
        <color theme="1"/>
        <rFont val="Calibri"/>
        <family val="2"/>
        <scheme val="minor"/>
      </rPr>
      <t xml:space="preserve"> : vert + rose</t>
    </r>
  </si>
  <si>
    <r>
      <t>L'</t>
    </r>
    <r>
      <rPr>
        <b/>
        <sz val="11"/>
        <color theme="1"/>
        <rFont val="Calibri"/>
        <family val="2"/>
        <scheme val="minor"/>
      </rPr>
      <t>ECI</t>
    </r>
    <r>
      <rPr>
        <sz val="11"/>
        <color theme="1"/>
        <rFont val="Calibri"/>
        <family val="2"/>
        <scheme val="minor"/>
      </rPr>
      <t xml:space="preserve"> porte sur 2 évaluations continues au minimum, aucune de ces évaluations ne peut compter pour plus de 50 % de la note finale.</t>
    </r>
  </si>
  <si>
    <r>
      <t>L'</t>
    </r>
    <r>
      <rPr>
        <b/>
        <sz val="11"/>
        <color theme="1"/>
        <rFont val="Calibri"/>
        <family val="2"/>
        <scheme val="minor"/>
      </rPr>
      <t>ECET</t>
    </r>
    <r>
      <rPr>
        <sz val="11"/>
        <color theme="1"/>
        <rFont val="Calibri"/>
        <family val="2"/>
        <scheme val="minor"/>
      </rPr>
      <t xml:space="preserve"> porte sur deux évaluations continues au minimum  (aucune ne pouvant compter pour plus de  50 % de la moyenne des évaluations continues) plus une évaluation terminale.</t>
    </r>
  </si>
  <si>
    <r>
      <t xml:space="preserve">- Ecrit : </t>
    </r>
    <r>
      <rPr>
        <b/>
        <sz val="11"/>
        <color theme="1"/>
        <rFont val="Calibri"/>
        <family val="2"/>
        <scheme val="minor"/>
      </rPr>
      <t>E</t>
    </r>
  </si>
  <si>
    <r>
      <t xml:space="preserve">- Oral : </t>
    </r>
    <r>
      <rPr>
        <b/>
        <sz val="11"/>
        <color theme="1"/>
        <rFont val="Calibri"/>
        <family val="2"/>
        <scheme val="minor"/>
      </rPr>
      <t>O</t>
    </r>
  </si>
  <si>
    <r>
      <t>Dans le cadre de  l'</t>
    </r>
    <r>
      <rPr>
        <b/>
        <sz val="11"/>
        <color theme="1"/>
        <rFont val="Calibri"/>
        <family val="2"/>
        <scheme val="minor"/>
      </rPr>
      <t>ECI</t>
    </r>
    <r>
      <rPr>
        <sz val="11"/>
        <color theme="1"/>
        <rFont val="Calibri"/>
        <family val="2"/>
        <scheme val="minor"/>
      </rPr>
      <t xml:space="preserve"> indiquer par OUI ou NON si la seconde chance est comprise dans l'évaluation initiale.</t>
    </r>
  </si>
  <si>
    <r>
      <t>Dans le cadre de l'</t>
    </r>
    <r>
      <rPr>
        <b/>
        <sz val="11"/>
        <color theme="1"/>
        <rFont val="Calibri"/>
        <family val="2"/>
        <scheme val="minor"/>
      </rPr>
      <t>ECET</t>
    </r>
    <r>
      <rPr>
        <sz val="11"/>
        <color theme="1"/>
        <rFont val="Calibri"/>
        <family val="2"/>
        <scheme val="minor"/>
      </rPr>
      <t xml:space="preserve"> :</t>
    </r>
  </si>
  <si>
    <t>SPI104 - Découverte des sciences pour l'ingénieur - Génie mécanique</t>
  </si>
  <si>
    <t>SPI103 - Découverte des sciences pour l'ingénieur - Génie civil</t>
  </si>
  <si>
    <t>SPI102 - Découverte des sciences pour l'ingénieur - EEA</t>
  </si>
  <si>
    <t>OUV</t>
  </si>
  <si>
    <t>UET1 (ETC)</t>
  </si>
  <si>
    <t>UET1b (ETC)</t>
  </si>
  <si>
    <t>L</t>
  </si>
  <si>
    <t>SET</t>
  </si>
  <si>
    <t>UET2a (Anglais 1 / PEP 1)</t>
  </si>
  <si>
    <t>SV, CeB</t>
  </si>
  <si>
    <t>BIO Int, BCH Int</t>
  </si>
  <si>
    <t>SPI, STE</t>
  </si>
  <si>
    <t>BIO Int, BCH Int, PCM Int</t>
  </si>
  <si>
    <t>PCM Int, MIN Int</t>
  </si>
  <si>
    <t>IMA, MIN Int</t>
  </si>
  <si>
    <t>SPI, STE, IMA, MIN Int</t>
  </si>
  <si>
    <t>SV, BIO Int, CeB, BCH Int</t>
  </si>
  <si>
    <t>CeB, BCH Int</t>
  </si>
  <si>
    <t>SV, STE</t>
  </si>
  <si>
    <t>SV, BIO Int, CeB, BCH Int, SPI,  STE, IMA, MIN Int</t>
  </si>
  <si>
    <t>BCH Int, PCM Int</t>
  </si>
  <si>
    <t>PCMM, SPI</t>
  </si>
  <si>
    <t>BCH Int, SPI, STE</t>
  </si>
  <si>
    <t>CeB, STE</t>
  </si>
  <si>
    <t>PCMM, STE</t>
  </si>
  <si>
    <t>PCMM, PR, PCM Int</t>
  </si>
  <si>
    <t>SV, PCMM, PR, SPI, STE, IMA</t>
  </si>
  <si>
    <t>BIO Int, PCM Int</t>
  </si>
  <si>
    <t>BIO, SVT, BCH</t>
  </si>
  <si>
    <t>BIO, BIO Int</t>
  </si>
  <si>
    <t>BCH, BCH Int</t>
  </si>
  <si>
    <t>BIO, BIO Int, SVT</t>
  </si>
  <si>
    <t>CHI, PC</t>
  </si>
  <si>
    <t>BCH, BCH Int, CHI, PC</t>
  </si>
  <si>
    <t>PM, GC</t>
  </si>
  <si>
    <t>MIN, MIN Int, INM</t>
  </si>
  <si>
    <t>MAT, MIN, INM</t>
  </si>
  <si>
    <t>MAT, MIN</t>
  </si>
  <si>
    <t>PM, MAT</t>
  </si>
  <si>
    <t>EEA, GC, GMP</t>
  </si>
  <si>
    <t>GC, GMP</t>
  </si>
  <si>
    <t>PM, PR</t>
  </si>
  <si>
    <t>PM, PCM Int</t>
  </si>
  <si>
    <t>PHY433 - Relativity</t>
  </si>
  <si>
    <t>PM, STE</t>
  </si>
  <si>
    <t>UET2c (PAN231 - Anglo-saxon culture / PEP 1)</t>
  </si>
  <si>
    <t>UET2d (Anglais 1)</t>
  </si>
  <si>
    <t>UET4a (Anglais 2)</t>
  </si>
  <si>
    <t>BIO Int, BCH Int, MIN Int</t>
  </si>
  <si>
    <t>BIO, SVT, BCH, CHI, PC, PM, EEA, GC, GMP, STE, MAT, MIN, INM</t>
  </si>
  <si>
    <t>PM, PR, PCM Int</t>
  </si>
  <si>
    <t>CHI, PC, PM, PR, P&amp;M</t>
  </si>
  <si>
    <t>SVT, STE</t>
  </si>
  <si>
    <t>Préparation IELTS</t>
  </si>
  <si>
    <t>TP en laboratoire</t>
  </si>
  <si>
    <t>ETC</t>
  </si>
  <si>
    <t>GBX1IN13</t>
  </si>
  <si>
    <t>GBX1IN14</t>
  </si>
  <si>
    <t>GBX1IN15</t>
  </si>
  <si>
    <t>GBX1IN95</t>
  </si>
  <si>
    <t>GBX1MT15</t>
  </si>
  <si>
    <t>GBX1MT16</t>
  </si>
  <si>
    <t>GBX1MT17</t>
  </si>
  <si>
    <t>GBX1MT93</t>
  </si>
  <si>
    <t>PAX1PH14</t>
  </si>
  <si>
    <t>PAX1PH15</t>
  </si>
  <si>
    <t>PAX1PH94</t>
  </si>
  <si>
    <t>PAX1PH95</t>
  </si>
  <si>
    <t>PAX1SP12</t>
  </si>
  <si>
    <t>PAX1SP13</t>
  </si>
  <si>
    <t>PAX1SP14</t>
  </si>
  <si>
    <t>PAX1ST13</t>
  </si>
  <si>
    <t>PAX1ST14</t>
  </si>
  <si>
    <t>PAX1ST93</t>
  </si>
  <si>
    <t>YAX2CH22</t>
  </si>
  <si>
    <t>YAX2CH23</t>
  </si>
  <si>
    <t>YAX2CH92</t>
  </si>
  <si>
    <t>GBX2MT28</t>
  </si>
  <si>
    <t>GBX2MT29</t>
  </si>
  <si>
    <t>GBX2MT96</t>
  </si>
  <si>
    <t>GBX2MT99</t>
  </si>
  <si>
    <t>PAX2MC24</t>
  </si>
  <si>
    <t>PAX2PH27</t>
  </si>
  <si>
    <t>PAX2PH28</t>
  </si>
  <si>
    <t>PAX2PH29</t>
  </si>
  <si>
    <t>PAX2PH20</t>
  </si>
  <si>
    <t>PAX2PH96</t>
  </si>
  <si>
    <t>PAX2PH97</t>
  </si>
  <si>
    <t>PAX2ST25</t>
  </si>
  <si>
    <t>PAX2ST26</t>
  </si>
  <si>
    <t>YAX3CH36</t>
  </si>
  <si>
    <t>YAX3CH37</t>
  </si>
  <si>
    <t>PAX3GD31</t>
  </si>
  <si>
    <t>PAX3PH34</t>
  </si>
  <si>
    <t xml:space="preserve">BIO409 - Biochimie 2 : Enzymologie et métabolismes </t>
  </si>
  <si>
    <t>YAX4BI49</t>
  </si>
  <si>
    <t>YAX4BI48</t>
  </si>
  <si>
    <t>YAX4BI99</t>
  </si>
  <si>
    <t>BIO439 - Biochemistry 2: Enzymology and metabolisms</t>
  </si>
  <si>
    <t>YAX4CH40</t>
  </si>
  <si>
    <t>YAX4CH46</t>
  </si>
  <si>
    <t>YAX4CH47</t>
  </si>
  <si>
    <t>YAX4CH48</t>
  </si>
  <si>
    <t>YAX4CH49</t>
  </si>
  <si>
    <t>PAX4GD41</t>
  </si>
  <si>
    <t>PAX4GM42</t>
  </si>
  <si>
    <t>GBX4MT46</t>
  </si>
  <si>
    <t>PAX4MC92</t>
  </si>
  <si>
    <t>PAX4PH48</t>
  </si>
  <si>
    <t>PAX4PH49</t>
  </si>
  <si>
    <t>PAX4PH40</t>
  </si>
  <si>
    <t>PAX4SI42</t>
  </si>
  <si>
    <t>UET3d (ETC / PEP 2)</t>
  </si>
  <si>
    <t>CHI400 - Solutions aqueuses en biologie</t>
  </si>
  <si>
    <t>CHI430 - Aqueous solutions in biology</t>
  </si>
  <si>
    <t>PHY408 - La physique par l'expérience</t>
  </si>
  <si>
    <t>PHY407 - TP d'acoustique</t>
  </si>
  <si>
    <t>PHY438 - Experimental physics</t>
  </si>
  <si>
    <t>PC, P&amp;M</t>
  </si>
  <si>
    <t>MAT408 - Produits scalaires et séries de Fourier</t>
  </si>
  <si>
    <t>GBX4MT48</t>
  </si>
  <si>
    <t>PAX3PH35</t>
  </si>
  <si>
    <t>PHY305 - Electromagnétisme</t>
  </si>
  <si>
    <t>MEC104 - Mécanique du point 1</t>
  </si>
  <si>
    <t>O + maquette</t>
  </si>
  <si>
    <t>E (travaux dessin)</t>
  </si>
  <si>
    <t>E (dessin)</t>
  </si>
  <si>
    <t>RP</t>
  </si>
  <si>
    <t>E (TP)</t>
  </si>
  <si>
    <t>Jean-Marial Cohard</t>
  </si>
  <si>
    <t>RT</t>
  </si>
  <si>
    <t>E, 2h</t>
  </si>
  <si>
    <t>E, 2h30</t>
  </si>
  <si>
    <t>E, 3h</t>
  </si>
  <si>
    <t>E, 2h et/ou O</t>
  </si>
  <si>
    <t>RT (4 devoirs + projet)</t>
  </si>
  <si>
    <t>RT (CR TP + projet)</t>
  </si>
  <si>
    <t>TP (comptes-rendus)</t>
  </si>
  <si>
    <t>O (soutenance)</t>
  </si>
  <si>
    <t>E, 1h30</t>
  </si>
  <si>
    <t>E, 1h30 ou O</t>
  </si>
  <si>
    <t>E, 1h</t>
  </si>
  <si>
    <t>E , 1h30 ou O</t>
  </si>
  <si>
    <t>E, 2h ou O</t>
  </si>
  <si>
    <t>Rapport (TP)</t>
  </si>
  <si>
    <t>E (atomistique)</t>
  </si>
  <si>
    <t>E (TP cristallochimie)</t>
  </si>
  <si>
    <t>E (devoirs)</t>
  </si>
  <si>
    <t>TP (écrit + pratique)</t>
  </si>
  <si>
    <t>TP (tests + écrit)</t>
  </si>
  <si>
    <t>Julie Peyre</t>
  </si>
  <si>
    <t>Olivier Hamelin, Caroline Marchi-Delapierre</t>
  </si>
  <si>
    <t>Catherine Bougault, Anne Milet</t>
  </si>
  <si>
    <t>O (exposé)</t>
  </si>
  <si>
    <t>Caroline Marchi-Delapierre, Olvier Hamelin</t>
  </si>
  <si>
    <t>Hélène Jamet</t>
  </si>
  <si>
    <t>Mathieu Salaün</t>
  </si>
  <si>
    <t>Lydie du Bousquet, Anne Letreguilly</t>
  </si>
  <si>
    <t>TP (E)</t>
  </si>
  <si>
    <t>Comptes-rendus</t>
  </si>
  <si>
    <t>Evaluation par les pairs</t>
  </si>
  <si>
    <t>Travail préparatoire (écrit)</t>
  </si>
  <si>
    <t>E (cartographie)</t>
  </si>
  <si>
    <t>E (pétrologie)</t>
  </si>
  <si>
    <t>Grégoire Charlot</t>
  </si>
  <si>
    <t>Thierry Alonso</t>
  </si>
  <si>
    <t>Rapport (TP) ou O</t>
  </si>
  <si>
    <t>Rapport et/ou O</t>
  </si>
  <si>
    <t>E et O (TD)</t>
  </si>
  <si>
    <t>E (DM)</t>
  </si>
  <si>
    <t>SYE301 - Système électroniques 1</t>
  </si>
  <si>
    <t>Voir commentaires</t>
  </si>
  <si>
    <t>Geneviève Frantz</t>
  </si>
  <si>
    <t xml:space="preserve">AUT401 - Automatisme </t>
  </si>
  <si>
    <t xml:space="preserve">EMB402 - Informatique embarquée 2 </t>
  </si>
  <si>
    <t xml:space="preserve">SYE402 - Système électroniques 2 </t>
  </si>
  <si>
    <t xml:space="preserve">COE302 - Conversion d'énergie 2 </t>
  </si>
  <si>
    <t xml:space="preserve">COE201 - Conversion d'énergie 1 </t>
  </si>
  <si>
    <t>TP + E (Phy. V)</t>
  </si>
  <si>
    <t>TP (Phy. A)</t>
  </si>
  <si>
    <t>E + test TD</t>
  </si>
  <si>
    <t>E + Rapport</t>
  </si>
  <si>
    <t>STE303 - Mathématiques pour les Sciences de la Terre</t>
  </si>
  <si>
    <t>PAX3ST33</t>
  </si>
  <si>
    <t>PAX3ST34</t>
  </si>
  <si>
    <t>STE304 - Mécanique des solides</t>
  </si>
  <si>
    <t>ELE401 - Projet Génie électrique</t>
  </si>
  <si>
    <t>Démonstration</t>
  </si>
  <si>
    <t>Préparation TP</t>
  </si>
  <si>
    <t>Pierre.Hily-Blant</t>
  </si>
  <si>
    <t>E + TP (CR)</t>
  </si>
  <si>
    <t>Philippe Delorme</t>
  </si>
  <si>
    <t>Ecrit (2 DM)</t>
  </si>
  <si>
    <t>TP (E et/ou O)</t>
  </si>
  <si>
    <t>Solenn Vaupré</t>
  </si>
  <si>
    <t>Julien Faivre</t>
  </si>
  <si>
    <t>E (2 DM)</t>
  </si>
  <si>
    <t>Franck Dahlem</t>
  </si>
  <si>
    <t>E + O</t>
  </si>
  <si>
    <t>OUi</t>
  </si>
  <si>
    <t>Tests</t>
  </si>
  <si>
    <r>
      <rPr>
        <b/>
        <sz val="11"/>
        <color theme="1"/>
        <rFont val="Calibri"/>
        <family val="2"/>
        <scheme val="minor"/>
      </rPr>
      <t>SPI104, seconde chance</t>
    </r>
    <r>
      <rPr>
        <sz val="11"/>
        <color theme="1"/>
        <rFont val="Calibri"/>
        <family val="2"/>
        <scheme val="minor"/>
      </rPr>
      <t xml:space="preserve"> : un travail supplémentaire est demandé sur le thème concerné par la note d'EC la plus faible, qui est remplacée par l'évaluation de ce travail.</t>
    </r>
  </si>
  <si>
    <t>Synthèse de recherches scientifiques</t>
  </si>
  <si>
    <t>Valentin Garnero</t>
  </si>
  <si>
    <t>Frédéric Faure</t>
  </si>
  <si>
    <t>Rapport (nucléaire)</t>
  </si>
  <si>
    <t>Rapport (énergie)</t>
  </si>
  <si>
    <t>Examen TP (nucléaire)</t>
  </si>
  <si>
    <t>Examen TP (énergie)</t>
  </si>
  <si>
    <r>
      <rPr>
        <b/>
        <sz val="11"/>
        <color theme="1"/>
        <rFont val="Calibri"/>
        <family val="2"/>
        <scheme val="minor"/>
      </rPr>
      <t>MEP202, seconde chance</t>
    </r>
    <r>
      <rPr>
        <sz val="11"/>
        <color theme="1"/>
        <rFont val="Calibri"/>
        <family val="2"/>
        <scheme val="minor"/>
      </rPr>
      <t xml:space="preserve"> : les 2 CC étant constitués chacun de plusieurs comptes-rendus, la note de compte-rendu la moins bonne sera soustraite de la note de CC qui la contient</t>
    </r>
  </si>
  <si>
    <r>
      <rPr>
        <b/>
        <sz val="11"/>
        <color theme="1"/>
        <rFont val="Calibri"/>
        <family val="2"/>
        <scheme val="minor"/>
      </rPr>
      <t>MEP232, seconde chance</t>
    </r>
    <r>
      <rPr>
        <sz val="11"/>
        <color theme="1"/>
        <rFont val="Calibri"/>
        <family val="2"/>
        <scheme val="minor"/>
      </rPr>
      <t xml:space="preserve"> : les 2 CC étant constitués chacun de plusieurs comptes-rendus, la note de compte-rendu la moins bonne sera soustraite de la note de CC qui la contient</t>
    </r>
  </si>
  <si>
    <t>MAT303 - Topologie, calcul différentiel et courbes paramétrées</t>
  </si>
  <si>
    <t>E ou Rapport</t>
  </si>
  <si>
    <r>
      <rPr>
        <b/>
        <sz val="11"/>
        <rFont val="Calibri"/>
        <family val="2"/>
        <scheme val="minor"/>
      </rPr>
      <t>BIO305, seconde chance</t>
    </r>
    <r>
      <rPr>
        <sz val="11"/>
        <rFont val="Calibri"/>
        <family val="2"/>
        <scheme val="minor"/>
      </rPr>
      <t xml:space="preserve"> : un écrit de rattrapage remplace la note de CC la plus faible</t>
    </r>
  </si>
  <si>
    <r>
      <rPr>
        <b/>
        <sz val="11"/>
        <rFont val="Calibri"/>
        <family val="2"/>
        <scheme val="minor"/>
      </rPr>
      <t>SPI302</t>
    </r>
    <r>
      <rPr>
        <sz val="11"/>
        <rFont val="Calibri"/>
        <family val="2"/>
        <scheme val="minor"/>
      </rPr>
      <t xml:space="preserve"> : en cas d'absence justifiée à un CC, la note est neutralisée</t>
    </r>
  </si>
  <si>
    <t>E (cristallochimie)</t>
  </si>
  <si>
    <t>PC, PM, PR</t>
  </si>
  <si>
    <t>Mario Cortes-Cornax</t>
  </si>
  <si>
    <t>Fabienne Giraud</t>
  </si>
  <si>
    <t>Ali Tourabi</t>
  </si>
  <si>
    <t>Carole Cordier, Pascale Hugyhe</t>
  </si>
  <si>
    <t>Muriel Jourdan, Claire Wajeman</t>
  </si>
  <si>
    <t>E+ Rapport (TP)</t>
  </si>
  <si>
    <t>TP (examen)</t>
  </si>
  <si>
    <t>Olivier Gagliardini</t>
  </si>
  <si>
    <t>Ricardo Garcia, Isabelle Gautier-Luneau</t>
  </si>
  <si>
    <t>Jean-François Coeurjolly, Adeline Leclercq Samson</t>
  </si>
  <si>
    <t>Carlos Perez Del Valle</t>
  </si>
  <si>
    <t>E et/ou TP</t>
  </si>
  <si>
    <t>Claire Bouligand</t>
  </si>
  <si>
    <t>Y</t>
  </si>
  <si>
    <t>TP, 1h</t>
  </si>
  <si>
    <t>INF231 - Functional programming and algorithmics</t>
  </si>
  <si>
    <t>Projet</t>
  </si>
  <si>
    <r>
      <rPr>
        <b/>
        <sz val="11"/>
        <rFont val="Calibri"/>
        <family val="2"/>
        <scheme val="minor"/>
      </rPr>
      <t>PHY404, seconde chance</t>
    </r>
    <r>
      <rPr>
        <sz val="11"/>
        <rFont val="Calibri"/>
        <family val="2"/>
        <scheme val="minor"/>
      </rPr>
      <t xml:space="preserve"> : la note d'EC la plus faible est neutralisée (calcul de la note de l'UE avec les trois autres notes affectées de leurs coefficients respectifs)</t>
    </r>
  </si>
  <si>
    <r>
      <rPr>
        <b/>
        <sz val="11"/>
        <rFont val="Calibri"/>
        <family val="2"/>
        <scheme val="minor"/>
      </rPr>
      <t>PHY409, seconde chance</t>
    </r>
    <r>
      <rPr>
        <sz val="11"/>
        <rFont val="Calibri"/>
        <family val="2"/>
        <scheme val="minor"/>
      </rPr>
      <t xml:space="preserve"> : la note de compte-rendu la plus faible est ignorée</t>
    </r>
  </si>
  <si>
    <r>
      <rPr>
        <b/>
        <sz val="11"/>
        <rFont val="Calibri"/>
        <family val="2"/>
        <scheme val="minor"/>
      </rPr>
      <t>PHY438, seconde chance</t>
    </r>
    <r>
      <rPr>
        <sz val="11"/>
        <rFont val="Calibri"/>
        <family val="2"/>
        <scheme val="minor"/>
      </rPr>
      <t xml:space="preserve"> : remplacement à coefficient égale de la moins bonne des deux CC à 40%</t>
    </r>
  </si>
  <si>
    <r>
      <rPr>
        <b/>
        <sz val="11"/>
        <rFont val="Calibri"/>
        <family val="2"/>
        <scheme val="minor"/>
      </rPr>
      <t>GMP301, seconde chance</t>
    </r>
    <r>
      <rPr>
        <sz val="11"/>
        <rFont val="Calibri"/>
        <family val="2"/>
        <scheme val="minor"/>
      </rPr>
      <t xml:space="preserve"> : un oral ou un écrit de rattrapage remplace la note de CC la plus faible</t>
    </r>
  </si>
  <si>
    <t>Florence Charbonnier, Isabelle Gautier-Luneau</t>
  </si>
  <si>
    <t>Selon les modalités de contrôle des connaissances du SET (50%)</t>
  </si>
  <si>
    <t>Selon les modalités de contrôle des connaissances du SET (75%)</t>
  </si>
  <si>
    <t>Fiche PEC</t>
  </si>
  <si>
    <t>BIO, BIO Int, SVT, S&amp;D</t>
  </si>
  <si>
    <t>BIO, SVT, BCH, S&amp;D</t>
  </si>
  <si>
    <t>BIO, S&amp;D</t>
  </si>
  <si>
    <t>BCH, CHI, PC, S&amp;D</t>
  </si>
  <si>
    <t>BCH, BCH Int, CHI, S&amp;D</t>
  </si>
  <si>
    <t>MIN, MIN Int, INM, S&amp;D</t>
  </si>
  <si>
    <t>MIN, MIN Int, S&amp;D</t>
  </si>
  <si>
    <t>MAT, MIN, S&amp;D</t>
  </si>
  <si>
    <t>PM, PR, PCM Int, P&amp;M, S&amp;D</t>
  </si>
  <si>
    <t>PC, PM, PR, S&amp;D</t>
  </si>
  <si>
    <t>PC, PM, PR, P&amp;M, S&amp;D</t>
  </si>
  <si>
    <t>CHI, S&amp;D</t>
  </si>
  <si>
    <t>BIO, BCH, S&amp;D</t>
  </si>
  <si>
    <t>BCH, BCH Int, CHI, PC, S&amp;D</t>
  </si>
  <si>
    <t>MAT, MIN, MIN Int, INM, S&amp;D</t>
  </si>
  <si>
    <t>MAT, MIN, INM, S&amp;D</t>
  </si>
  <si>
    <t>MAT, MIN, MIN Int, S&amp;D</t>
  </si>
  <si>
    <t>PM, PR, PCM Int, S&amp;D</t>
  </si>
  <si>
    <t>PC, PM, PR, PCM Int, P&amp;M, STE, S&amp;D</t>
  </si>
  <si>
    <t>SV, CeB, S&amp;D</t>
  </si>
  <si>
    <t>SV, S&amp;D</t>
  </si>
  <si>
    <t>CeB, PCMM, S&amp;D</t>
  </si>
  <si>
    <t>IMA, S&amp;D</t>
  </si>
  <si>
    <t>IMA, MIN Int, S&amp;D</t>
  </si>
  <si>
    <t>CeB, S&amp;D</t>
  </si>
  <si>
    <t>CeB, STE, S&amp;D</t>
  </si>
  <si>
    <t>PCMM, PR, P&amp;M, S&amp;D</t>
  </si>
  <si>
    <t>PCMM, PR, P&amp;M, IMA, S&amp;D</t>
  </si>
  <si>
    <t>SPI, IMA</t>
  </si>
  <si>
    <t>PCMM, PR, PCM Int, P&amp;M, S&amp;D</t>
  </si>
  <si>
    <t>SV, CeB, PCMM, PR, S&amp;D</t>
  </si>
  <si>
    <t>PCMM, IMA, S&amp;D</t>
  </si>
  <si>
    <t>CeB, BCH Int, SPI, STE, S&amp;D</t>
  </si>
  <si>
    <t>CeB, BCH Int, S&amp;D</t>
  </si>
  <si>
    <t>PCMM, PR, STE, IMA, S&amp;D</t>
  </si>
  <si>
    <t>MAT101 - Langage mathématique, nombres, et calcul algébrique</t>
  </si>
  <si>
    <t>²</t>
  </si>
  <si>
    <t>DADGN101</t>
  </si>
  <si>
    <t>DADGN102</t>
  </si>
  <si>
    <t>Romain Couillet</t>
  </si>
  <si>
    <t>Jean Fasel</t>
  </si>
  <si>
    <t>Zindine Djadli</t>
  </si>
  <si>
    <t>Faouzi Triki</t>
  </si>
  <si>
    <t>Clément Jourdana</t>
  </si>
  <si>
    <t>Eric Blayo</t>
  </si>
  <si>
    <t>Martin Schreiber</t>
  </si>
  <si>
    <t>Eric Dumas</t>
  </si>
  <si>
    <t>PAX1MC14</t>
  </si>
  <si>
    <t>PAX4EE44</t>
  </si>
  <si>
    <t>PAX4ST46</t>
  </si>
  <si>
    <t>YAX4CH90</t>
  </si>
  <si>
    <t>PAX4PH93</t>
  </si>
  <si>
    <t>PAX4PH98</t>
  </si>
  <si>
    <t>DADGN201</t>
  </si>
  <si>
    <t>DADGN202</t>
  </si>
  <si>
    <t>DADGN302</t>
  </si>
  <si>
    <t xml:space="preserve">E, 2h </t>
  </si>
  <si>
    <t>Thomas Jay-Allemand</t>
  </si>
  <si>
    <t>DAX4ANR4</t>
  </si>
  <si>
    <t>DAX4PA44</t>
  </si>
  <si>
    <t>Rapport et examen écrit</t>
  </si>
  <si>
    <t>Ecrit CC2 en TD</t>
  </si>
  <si>
    <t>Ecrit CC1 semaine partiel</t>
  </si>
  <si>
    <t>Adrien Antkowiak</t>
  </si>
  <si>
    <r>
      <rPr>
        <b/>
        <sz val="11"/>
        <rFont val="Calibri"/>
        <family val="2"/>
        <scheme val="minor"/>
      </rPr>
      <t>PHY408, seconde chance</t>
    </r>
    <r>
      <rPr>
        <sz val="11"/>
        <rFont val="Calibri"/>
        <family val="2"/>
        <scheme val="minor"/>
      </rPr>
      <t xml:space="preserve"> :  un troisième examen de TP est proposé sur le même modèle que les deux CC à 40% ; sa note remplace à coefficient égal la moins bonne des deux CC à 40%</t>
    </r>
  </si>
  <si>
    <t>PAX4PH47</t>
  </si>
  <si>
    <t>Fiche PEC + Oral</t>
  </si>
  <si>
    <t>Exam TP +CCTP</t>
  </si>
  <si>
    <t>Rapports sorties terrain</t>
  </si>
  <si>
    <t>Anglais</t>
  </si>
  <si>
    <t>Fiche PEC et O</t>
  </si>
  <si>
    <t>DAX4UT08</t>
  </si>
  <si>
    <t>DAX4ANG4</t>
  </si>
  <si>
    <t>DAX4PP40</t>
  </si>
  <si>
    <t>DAX3TP03</t>
  </si>
  <si>
    <t>Intitulés Blocs de connaissances et de compétences (Fiche RNCP)</t>
  </si>
  <si>
    <r>
      <t>Intitulés spécifiques des Blocs de connaissances et de compétences (si différents fiche RNCP)</t>
    </r>
    <r>
      <rPr>
        <b/>
        <sz val="11"/>
        <color rgb="FF800080"/>
        <rFont val="Calibri"/>
        <family val="2"/>
      </rPr>
      <t xml:space="preserve">
</t>
    </r>
  </si>
  <si>
    <t>INF103 - Introduction à l'intelligence artificielle : compléments d'informatique</t>
  </si>
  <si>
    <r>
      <rPr>
        <b/>
        <sz val="11"/>
        <rFont val="Calibri"/>
        <family val="2"/>
        <scheme val="minor"/>
      </rPr>
      <t>GMP401, seconde chance</t>
    </r>
    <r>
      <rPr>
        <sz val="11"/>
        <rFont val="Calibri"/>
        <family val="2"/>
        <scheme val="minor"/>
      </rPr>
      <t xml:space="preserve"> : un écrit ou un oral remplace le plus mauvais des CC</t>
    </r>
  </si>
  <si>
    <t>DADGN303</t>
  </si>
  <si>
    <t>Exploitation de données à des fins d'analyse</t>
  </si>
  <si>
    <t>Identification d'un questionnement au sein d'un champ disciplinaire</t>
  </si>
  <si>
    <t>Mise en œuvre de méthodes et d'outils du champ disciplinaire</t>
  </si>
  <si>
    <t>Usages digitaux et numériques</t>
  </si>
  <si>
    <t>Expression et communication écrites et orales</t>
  </si>
  <si>
    <t>Analyse d'un questionnement en mobilisant des concepts disciplinaires</t>
  </si>
  <si>
    <t>Positionnement vis-à-vis d'un champ professionnel</t>
  </si>
  <si>
    <t>Carole Adam, François Puitg</t>
  </si>
  <si>
    <t>Alexandre Pourret, Gabriel Seyfarth</t>
  </si>
  <si>
    <t>Sophie de Brion, Thibaut Devillers</t>
  </si>
  <si>
    <t>Matthias Bernet</t>
  </si>
  <si>
    <t>Joël Gaffé</t>
  </si>
  <si>
    <t>Aurélie Lagoutte, Julie Peyre</t>
  </si>
  <si>
    <t>Philippe Eyssidieux</t>
  </si>
  <si>
    <t>Elise Arnaud, Arnaud Chauvière</t>
  </si>
  <si>
    <t>Roland Bacher</t>
  </si>
  <si>
    <t>Sonia Zine</t>
  </si>
  <si>
    <t>Florian Boucher, Annie Ray</t>
  </si>
  <si>
    <t>Laurent Zwald</t>
  </si>
  <si>
    <t>Eve de Rosny, Muriel Jacquier-Sarlin</t>
  </si>
  <si>
    <t>Sabrina Boulet, Stéphane Bec</t>
  </si>
  <si>
    <t>Irina Mihalcescu</t>
  </si>
  <si>
    <t>Konstantin Protassov</t>
  </si>
  <si>
    <t>Pierre Toulemonde</t>
  </si>
  <si>
    <t>Guillaume Méjean</t>
  </si>
  <si>
    <t>Mourad Ramdhane</t>
  </si>
  <si>
    <t>Lorenzo Spadini</t>
  </si>
  <si>
    <t>Fabien Albino</t>
  </si>
  <si>
    <t>Véronique Rossi, Eric Dumas</t>
  </si>
  <si>
    <t>Rodrigo Possamai Bastos</t>
  </si>
  <si>
    <t>ETC FabLab</t>
  </si>
  <si>
    <t>Selon les MCCCs du SETI</t>
  </si>
  <si>
    <t>TP, 2h</t>
  </si>
  <si>
    <t>test TD + TP</t>
  </si>
  <si>
    <t>Rapports et DM</t>
  </si>
  <si>
    <t>UET4c (Scientific presentation and writing - Quantum Physics)</t>
  </si>
  <si>
    <t>O (Quantum Physics)</t>
  </si>
  <si>
    <t>2 DM + TD</t>
  </si>
  <si>
    <t>Année universitaire : 2024-25</t>
  </si>
  <si>
    <t>DGN101 - Fondamentaux 1 (enseignements à l’ENSAG)</t>
  </si>
  <si>
    <t>DGN102 - Workshop 1</t>
  </si>
  <si>
    <t>DGN201 - Projet de design 1</t>
  </si>
  <si>
    <t>DGN202 - Workshop 2</t>
  </si>
  <si>
    <t>DGN301 - Fondamentaux 2 (enseignements à l’ENSAG)</t>
  </si>
  <si>
    <t>DGN302 - Workshop 3</t>
  </si>
  <si>
    <t>DASDG401</t>
  </si>
  <si>
    <t>DGN401 - Projet de design 2</t>
  </si>
  <si>
    <t>PAX2PH26</t>
  </si>
  <si>
    <t>Olivier Graf</t>
  </si>
  <si>
    <t>Fabien Lante</t>
  </si>
  <si>
    <t>E + RT</t>
  </si>
  <si>
    <t>RT + TP + TD</t>
  </si>
  <si>
    <t xml:space="preserve">A, E et/ou Rendu de TP </t>
  </si>
  <si>
    <t>TP + E</t>
  </si>
  <si>
    <t>RT + O</t>
  </si>
  <si>
    <t>Cécile Rossignol</t>
  </si>
  <si>
    <t>Romain Joly</t>
  </si>
  <si>
    <t>Nassira Boudjada</t>
  </si>
  <si>
    <r>
      <t xml:space="preserve">E, </t>
    </r>
    <r>
      <rPr>
        <sz val="11"/>
        <color rgb="FFFF0000"/>
        <rFont val="Calibri"/>
        <family val="2"/>
        <scheme val="minor"/>
      </rPr>
      <t>2h</t>
    </r>
  </si>
  <si>
    <r>
      <t xml:space="preserve">Samira Oulahal, </t>
    </r>
    <r>
      <rPr>
        <b/>
        <sz val="11"/>
        <color rgb="FFFF0000"/>
        <rFont val="Calibri"/>
        <family val="2"/>
        <scheme val="minor"/>
      </rPr>
      <t>Nassira Boudjada</t>
    </r>
  </si>
  <si>
    <t>PHY401 - Vibrations-ondes et optique ondulatoire</t>
  </si>
  <si>
    <t>Thierry Bouche</t>
  </si>
  <si>
    <r>
      <rPr>
        <b/>
        <sz val="11"/>
        <color rgb="FFFF0000"/>
        <rFont val="Calibri"/>
        <family val="2"/>
        <scheme val="minor"/>
      </rPr>
      <t>Jean-Louis Barrat</t>
    </r>
    <r>
      <rPr>
        <b/>
        <sz val="11"/>
        <color rgb="FF0070C0"/>
        <rFont val="Calibri"/>
        <family val="2"/>
        <scheme val="minor"/>
      </rPr>
      <t>, Nicolas Mordant</t>
    </r>
  </si>
  <si>
    <t>Mathilde Radiguet</t>
  </si>
  <si>
    <t>Emmanuel Peyre</t>
  </si>
  <si>
    <t>Compte-rendu individuel TP</t>
  </si>
  <si>
    <r>
      <t xml:space="preserve">TP, </t>
    </r>
    <r>
      <rPr>
        <sz val="11"/>
        <color rgb="FFFF0000"/>
        <rFont val="Calibri"/>
        <family val="2"/>
        <scheme val="minor"/>
      </rPr>
      <t>3h</t>
    </r>
  </si>
  <si>
    <t>Examen TP</t>
  </si>
  <si>
    <r>
      <rPr>
        <b/>
        <sz val="11"/>
        <color rgb="FFFF0000"/>
        <rFont val="Calibri"/>
        <family val="2"/>
        <scheme val="minor"/>
      </rPr>
      <t>Damien Jouvenot</t>
    </r>
    <r>
      <rPr>
        <b/>
        <sz val="11"/>
        <color rgb="FF0070C0"/>
        <rFont val="Calibri"/>
        <family val="2"/>
        <scheme val="minor"/>
      </rPr>
      <t>, Frédérique Loiseau</t>
    </r>
  </si>
  <si>
    <t>pas de règle de max</t>
  </si>
  <si>
    <r>
      <t xml:space="preserve">E, </t>
    </r>
    <r>
      <rPr>
        <sz val="11"/>
        <color rgb="FFFF0000"/>
        <rFont val="Calibri"/>
        <family val="2"/>
        <scheme val="minor"/>
      </rPr>
      <t>3h</t>
    </r>
  </si>
  <si>
    <t>Jérôme Lesaint, Mickael Nahon</t>
  </si>
  <si>
    <t>Rapports et/ou oral</t>
  </si>
  <si>
    <r>
      <t xml:space="preserve">SPI302 - </t>
    </r>
    <r>
      <rPr>
        <b/>
        <sz val="11"/>
        <color rgb="FFFF0000"/>
        <rFont val="Calibri"/>
        <family val="2"/>
        <scheme val="minor"/>
      </rPr>
      <t>Ingénierie et limites planétaires</t>
    </r>
  </si>
  <si>
    <t>E (QCM cristallochimie)</t>
  </si>
  <si>
    <t>Frédérique Leblanc</t>
  </si>
  <si>
    <r>
      <t xml:space="preserve">Nicolas Basset, François Puitg, </t>
    </r>
    <r>
      <rPr>
        <b/>
        <sz val="11"/>
        <color rgb="FFFF0000"/>
        <rFont val="Calibri"/>
        <family val="2"/>
        <scheme val="minor"/>
      </rPr>
      <t>Romain Couillet</t>
    </r>
  </si>
  <si>
    <r>
      <t xml:space="preserve">E, </t>
    </r>
    <r>
      <rPr>
        <sz val="11"/>
        <color rgb="FFFF0000"/>
        <rFont val="Calibri"/>
        <family val="2"/>
        <scheme val="minor"/>
      </rPr>
      <t>2h30</t>
    </r>
  </si>
  <si>
    <t>Cécile Gautheron</t>
  </si>
  <si>
    <r>
      <rPr>
        <b/>
        <sz val="11"/>
        <color rgb="FFFF0000"/>
        <rFont val="Calibri"/>
        <family val="2"/>
        <scheme val="minor"/>
      </rPr>
      <t>SPI302, seconde chance</t>
    </r>
    <r>
      <rPr>
        <sz val="11"/>
        <color rgb="FFFF0000"/>
        <rFont val="Calibri"/>
        <family val="2"/>
        <scheme val="minor"/>
      </rPr>
      <t xml:space="preserve"> : un oral et/ou un écrit de rattrapage remplace la note de CC la plus faible</t>
    </r>
  </si>
  <si>
    <t>Rapports (TP)</t>
  </si>
  <si>
    <r>
      <t xml:space="preserve">Carole Adam, </t>
    </r>
    <r>
      <rPr>
        <b/>
        <sz val="11"/>
        <color rgb="FFFF0000"/>
        <rFont val="Calibri"/>
        <family val="2"/>
        <scheme val="minor"/>
      </rPr>
      <t>François Puitg, Julien Faivre</t>
    </r>
  </si>
  <si>
    <t>DAX4UT09</t>
  </si>
  <si>
    <t>DAX4UT05</t>
  </si>
  <si>
    <r>
      <t xml:space="preserve">BCH, BCH Int, </t>
    </r>
    <r>
      <rPr>
        <sz val="11"/>
        <color rgb="FFFF0000"/>
        <rFont val="Calibri"/>
        <family val="2"/>
        <scheme val="minor"/>
      </rPr>
      <t>MAT</t>
    </r>
  </si>
  <si>
    <t>DAX3UT06</t>
  </si>
  <si>
    <t>DAX3UT05</t>
  </si>
  <si>
    <t>PAX3SP32</t>
  </si>
  <si>
    <t>Rapport +  fiches PEC</t>
  </si>
  <si>
    <r>
      <t xml:space="preserve">Projet d'exploration professionnel </t>
    </r>
    <r>
      <rPr>
        <sz val="11"/>
        <color rgb="FFFF0000"/>
        <rFont val="Calibri"/>
        <family val="2"/>
        <scheme val="minor"/>
      </rPr>
      <t>2</t>
    </r>
  </si>
  <si>
    <r>
      <t xml:space="preserve">UET3g (ETC + PEP </t>
    </r>
    <r>
      <rPr>
        <sz val="11"/>
        <color rgb="FFFF0000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)</t>
    </r>
  </si>
  <si>
    <r>
      <t xml:space="preserve">UET3a (ETC </t>
    </r>
    <r>
      <rPr>
        <sz val="11"/>
        <color rgb="FFFF0000"/>
        <rFont val="Calibri"/>
        <family val="2"/>
        <scheme val="minor"/>
      </rPr>
      <t>+</t>
    </r>
    <r>
      <rPr>
        <sz val="11"/>
        <rFont val="Calibri"/>
        <family val="2"/>
        <scheme val="minor"/>
      </rPr>
      <t xml:space="preserve"> PEP 2)</t>
    </r>
  </si>
  <si>
    <t>Melissa Degardin, Samira Oulahal (DOIP)</t>
  </si>
  <si>
    <r>
      <t>BIO, SVT, PC, PM, EEA, GC, GMP, MIN, INM,</t>
    </r>
    <r>
      <rPr>
        <sz val="11"/>
        <color rgb="FFFF0000"/>
        <rFont val="Calibri"/>
        <family val="2"/>
        <scheme val="minor"/>
      </rPr>
      <t xml:space="preserve"> CHI</t>
    </r>
  </si>
  <si>
    <t>DAX3PP30</t>
  </si>
  <si>
    <r>
      <t xml:space="preserve">UET3b (Préparation IELTS </t>
    </r>
    <r>
      <rPr>
        <sz val="11"/>
        <color rgb="FFFF0000"/>
        <rFont val="Calibri"/>
        <family val="2"/>
        <scheme val="minor"/>
      </rPr>
      <t>+</t>
    </r>
    <r>
      <rPr>
        <sz val="11"/>
        <rFont val="Calibri"/>
        <family val="2"/>
        <scheme val="minor"/>
      </rPr>
      <t xml:space="preserve"> PEP 2)</t>
    </r>
  </si>
  <si>
    <r>
      <t xml:space="preserve">BIO Int, MIN Int, </t>
    </r>
    <r>
      <rPr>
        <sz val="11"/>
        <color rgb="FFFF0000"/>
        <rFont val="Calibri"/>
        <family val="2"/>
        <scheme val="minor"/>
      </rPr>
      <t>PCM Int</t>
    </r>
  </si>
  <si>
    <t>Mai-Linh Doan, Samira Oulahal (DOIP)</t>
  </si>
  <si>
    <r>
      <t xml:space="preserve">UET3f (ETC </t>
    </r>
    <r>
      <rPr>
        <b/>
        <sz val="11"/>
        <rFont val="Calibri"/>
        <family val="2"/>
        <scheme val="minor"/>
      </rPr>
      <t>+</t>
    </r>
    <r>
      <rPr>
        <sz val="11"/>
        <rFont val="Calibri"/>
        <family val="2"/>
        <scheme val="minor"/>
      </rPr>
      <t xml:space="preserve"> PEP </t>
    </r>
    <r>
      <rPr>
        <sz val="11"/>
        <color rgb="FFFF0000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)</t>
    </r>
  </si>
  <si>
    <t>UET4b (Anglais / Synthèse de recherches scientifiques / PEP / TP en laboratoire)</t>
  </si>
  <si>
    <r>
      <t>Selon les modalités de contrôle des connaissances du SET (</t>
    </r>
    <r>
      <rPr>
        <sz val="11"/>
        <color rgb="FFFF0000"/>
        <rFont val="Calibri"/>
        <family val="2"/>
        <scheme val="minor"/>
      </rPr>
      <t>75%</t>
    </r>
    <r>
      <rPr>
        <sz val="11"/>
        <rFont val="Calibri"/>
        <family val="2"/>
        <scheme val="minor"/>
      </rPr>
      <t>)</t>
    </r>
  </si>
  <si>
    <t>pas de règle du max</t>
  </si>
  <si>
    <t>DAX3UT09</t>
  </si>
  <si>
    <r>
      <t>E,</t>
    </r>
    <r>
      <rPr>
        <sz val="11"/>
        <color rgb="FFFF0000"/>
        <rFont val="Calibri"/>
        <family val="2"/>
        <scheme val="minor"/>
      </rPr>
      <t xml:space="preserve"> 1h</t>
    </r>
  </si>
  <si>
    <t>Mohamed Benharouga</t>
  </si>
  <si>
    <t>Lama Ghattas</t>
  </si>
  <si>
    <r>
      <rPr>
        <b/>
        <sz val="11"/>
        <color rgb="FFFF0000"/>
        <rFont val="Calibri"/>
        <family val="2"/>
        <scheme val="minor"/>
      </rPr>
      <t>Catherine Bougault</t>
    </r>
    <r>
      <rPr>
        <b/>
        <sz val="11"/>
        <color rgb="FF0070C0"/>
        <rFont val="Calibri"/>
        <family val="2"/>
        <scheme val="minor"/>
      </rPr>
      <t>, Isabelle Pernin-Wetzel</t>
    </r>
  </si>
  <si>
    <t>Cécile Amblard, Ibrahim Cheddadi</t>
  </si>
  <si>
    <t>Didier Piau</t>
  </si>
  <si>
    <t>Anne Parreau</t>
  </si>
  <si>
    <t>François Dahmani</t>
  </si>
  <si>
    <t>Vanessa Vitse</t>
  </si>
  <si>
    <t>Catherine Quillet</t>
  </si>
  <si>
    <t>Ana Rechtman</t>
  </si>
  <si>
    <t>Alain Joye</t>
  </si>
  <si>
    <t>Bruno Ferres</t>
  </si>
  <si>
    <t>Carine Babusiaux, Frederique Leblanc</t>
  </si>
  <si>
    <r>
      <rPr>
        <b/>
        <sz val="11"/>
        <color rgb="FFFF0000"/>
        <rFont val="Calibri"/>
        <family val="2"/>
        <scheme val="minor"/>
      </rPr>
      <t>Elise Arnaud</t>
    </r>
    <r>
      <rPr>
        <b/>
        <sz val="11"/>
        <color rgb="FF0070C0"/>
        <rFont val="Calibri"/>
        <family val="2"/>
        <scheme val="minor"/>
      </rPr>
      <t>,  Adeline Leclercq Samson</t>
    </r>
  </si>
  <si>
    <t>Anca-Gabriela Radu</t>
  </si>
  <si>
    <t>Cleo Laneyrie</t>
  </si>
  <si>
    <t>Salim Kobeissi</t>
  </si>
  <si>
    <t>Pierre Py</t>
  </si>
  <si>
    <t>Ludovic Moreau</t>
  </si>
  <si>
    <t>Farid Fettar</t>
  </si>
  <si>
    <r>
      <rPr>
        <b/>
        <sz val="11"/>
        <rFont val="Calibri"/>
        <family val="2"/>
        <scheme val="minor"/>
      </rPr>
      <t>BIO231, seconde chance</t>
    </r>
    <r>
      <rPr>
        <sz val="11"/>
        <rFont val="Calibri"/>
        <family val="2"/>
        <scheme val="minor"/>
      </rPr>
      <t xml:space="preserve"> : La meilleure des notes de CC est conservée et compte pour 50%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</si>
</sst>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u/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sz val="10"/>
      <color theme="1"/>
      <name val="Calibri"/>
      <family val="2"/>
      <scheme val="minor"/>
    </font>
    <font>
      <i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rgb="FF00B050"/>
      <name val="Calibri"/>
      <family val="2"/>
      <scheme val="minor"/>
    </font>
    <font>
      <sz val="9"/>
      <name val="Calibri"/>
      <family val="2"/>
      <scheme val="minor"/>
    </font>
    <font>
      <sz val="9"/>
      <color rgb="FFF913D8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theme="7"/>
      <name val="Calibri"/>
      <family val="2"/>
      <scheme val="minor"/>
    </font>
    <font>
      <i/>
      <sz val="8"/>
      <name val="Calibri"/>
      <family val="2"/>
      <scheme val="minor"/>
    </font>
    <font>
      <sz val="12"/>
      <name val="Calibri"/>
      <family val="2"/>
    </font>
    <font>
      <sz val="12"/>
      <color indexed="8"/>
      <name val="Calibri"/>
      <family val="2"/>
    </font>
    <font>
      <u/>
      <sz val="6"/>
      <color theme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sz val="11"/>
      <color rgb="FFFF0000"/>
      <name val="Calibri"/>
      <family val="2"/>
      <scheme val="minor"/>
    </font>
    <font>
      <sz val="12"/>
      <color rgb="FF0070C0"/>
      <name val="Calibri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2"/>
      <color rgb="FFFF0000"/>
      <name val="Calibri"/>
      <family val="2"/>
    </font>
    <font>
      <b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i/>
      <sz val="11"/>
      <name val="Calibri"/>
      <family val="2"/>
      <scheme val="minor"/>
    </font>
    <font>
      <i/>
      <sz val="11"/>
      <name val="Calibri"/>
      <family val="2"/>
    </font>
    <font>
      <sz val="11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b/>
      <sz val="12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i/>
      <sz val="11"/>
      <color rgb="FFFF0000"/>
      <name val="Calibri"/>
      <family val="2"/>
    </font>
    <font>
      <b/>
      <u/>
      <sz val="11"/>
      <color rgb="FFFF0000"/>
      <name val="Calibri"/>
      <family val="2"/>
      <scheme val="minor"/>
    </font>
    <font>
      <b/>
      <sz val="12"/>
      <color rgb="FF0070C0"/>
      <name val="Calibri"/>
      <family val="2"/>
    </font>
    <font>
      <sz val="11"/>
      <name val="Calibri"/>
      <family val="2"/>
      <charset val="1"/>
    </font>
    <font>
      <b/>
      <sz val="12"/>
      <color rgb="FF00B050"/>
      <name val="Calibri"/>
      <family val="2"/>
    </font>
    <font>
      <b/>
      <sz val="11"/>
      <color rgb="FF00B05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800080"/>
      <name val="Calibri"/>
      <family val="2"/>
    </font>
    <font>
      <strike/>
      <sz val="1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i/>
      <sz val="9"/>
      <color rgb="FF000000"/>
      <name val="Tahoma"/>
      <family val="2"/>
    </font>
    <font>
      <b/>
      <u/>
      <sz val="9"/>
      <color rgb="FF000000"/>
      <name val="Tahoma"/>
      <family val="2"/>
    </font>
    <font>
      <b/>
      <strike/>
      <sz val="11"/>
      <color rgb="FF0070C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strike/>
      <sz val="11"/>
      <color rgb="FFFF0000"/>
      <name val="Calibri"/>
      <family val="2"/>
      <scheme val="minor"/>
    </font>
    <font>
      <strike/>
      <sz val="12"/>
      <name val="Calibri"/>
      <family val="2"/>
    </font>
    <font>
      <b/>
      <strike/>
      <sz val="12"/>
      <color rgb="FFFF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rgb="FF66FF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7558519241921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/>
      <diagonal style="thick">
        <color rgb="FF00FFFF"/>
      </diagonal>
    </border>
    <border diagonalUp="1" diagonalDown="1">
      <left style="thin">
        <color indexed="64"/>
      </left>
      <right style="thin">
        <color indexed="64"/>
      </right>
      <top/>
      <bottom/>
      <diagonal style="thick">
        <color rgb="FF00FFFF"/>
      </diagonal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ck">
        <color rgb="FF00FFFF"/>
      </diagonal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rgb="FF00FFFF"/>
      </diagonal>
    </border>
    <border diagonalUp="1" diagonalDown="1">
      <left style="medium">
        <color indexed="64"/>
      </left>
      <right style="medium">
        <color indexed="64"/>
      </right>
      <top/>
      <bottom/>
      <diagonal style="medium">
        <color rgb="FF00FFFF"/>
      </diagonal>
    </border>
    <border diagonalUp="1" diagonalDown="1">
      <left style="medium">
        <color indexed="64"/>
      </left>
      <right style="medium">
        <color indexed="64"/>
      </right>
      <top/>
      <bottom style="medium">
        <color indexed="64"/>
      </bottom>
      <diagonal style="medium">
        <color rgb="FF00FFFF"/>
      </diagonal>
    </border>
    <border diagonalUp="1" diagonalDown="1">
      <left style="medium">
        <color theme="1"/>
      </left>
      <right style="medium">
        <color theme="1"/>
      </right>
      <top style="medium">
        <color indexed="64"/>
      </top>
      <bottom/>
      <diagonal style="thick">
        <color rgb="FF00FFFF"/>
      </diagonal>
    </border>
    <border diagonalUp="1" diagonalDown="1">
      <left style="medium">
        <color theme="1"/>
      </left>
      <right style="medium">
        <color theme="1"/>
      </right>
      <top/>
      <bottom/>
      <diagonal style="thick">
        <color rgb="FF00FFFF"/>
      </diagonal>
    </border>
    <border diagonalUp="1" diagonalDown="1">
      <left style="medium">
        <color theme="1"/>
      </left>
      <right style="medium">
        <color theme="1"/>
      </right>
      <top/>
      <bottom style="medium">
        <color indexed="64"/>
      </bottom>
      <diagonal style="thick">
        <color rgb="FF00FFFF"/>
      </diagonal>
    </border>
    <border diagonalUp="1" diagonalDown="1">
      <left/>
      <right style="medium">
        <color theme="1"/>
      </right>
      <top style="thin">
        <color indexed="64"/>
      </top>
      <bottom/>
      <diagonal style="thick">
        <color rgb="FF00FFFF"/>
      </diagonal>
    </border>
    <border diagonalUp="1" diagonalDown="1">
      <left/>
      <right style="medium">
        <color theme="1"/>
      </right>
      <top/>
      <bottom/>
      <diagonal style="thick">
        <color rgb="FF00FFFF"/>
      </diagonal>
    </border>
    <border diagonalUp="1" diagonalDown="1">
      <left/>
      <right style="medium">
        <color theme="1"/>
      </right>
      <top/>
      <bottom style="medium">
        <color indexed="64"/>
      </bottom>
      <diagonal style="thick">
        <color rgb="FF00FFFF"/>
      </diagonal>
    </border>
    <border diagonalUp="1" diagonalDown="1">
      <left style="thick">
        <color indexed="64"/>
      </left>
      <right style="thick">
        <color indexed="64"/>
      </right>
      <top style="thick">
        <color indexed="64"/>
      </top>
      <bottom/>
      <diagonal style="thick">
        <color rgb="FF00FFFF"/>
      </diagonal>
    </border>
    <border diagonalUp="1" diagonalDown="1">
      <left style="thick">
        <color indexed="64"/>
      </left>
      <right style="thick">
        <color indexed="64"/>
      </right>
      <top/>
      <bottom/>
      <diagonal style="thick">
        <color rgb="FF00FFFF"/>
      </diagonal>
    </border>
    <border diagonalUp="1" diagonalDown="1">
      <left style="thick">
        <color indexed="64"/>
      </left>
      <right style="thick">
        <color indexed="64"/>
      </right>
      <top/>
      <bottom style="medium">
        <color indexed="64"/>
      </bottom>
      <diagonal style="thick">
        <color rgb="FF00FFFF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/>
      <diagonal style="medium">
        <color rgb="FF00FFFF"/>
      </diagonal>
    </border>
    <border diagonalUp="1" diagonalDown="1">
      <left style="thin">
        <color indexed="64"/>
      </left>
      <right style="thin">
        <color indexed="64"/>
      </right>
      <top/>
      <bottom/>
      <diagonal style="medium">
        <color rgb="FF00FFFF"/>
      </diagonal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medium">
        <color rgb="FF00FFFF"/>
      </diagonal>
    </border>
    <border diagonalUp="1" diagonalDown="1">
      <left style="thin">
        <color indexed="64"/>
      </left>
      <right style="thick">
        <color indexed="64"/>
      </right>
      <top style="thin">
        <color indexed="64"/>
      </top>
      <bottom/>
      <diagonal style="thick">
        <color rgb="FF00FFFF"/>
      </diagonal>
    </border>
    <border diagonalUp="1" diagonalDown="1">
      <left style="thin">
        <color indexed="64"/>
      </left>
      <right style="thick">
        <color indexed="64"/>
      </right>
      <top/>
      <bottom/>
      <diagonal style="thick">
        <color rgb="FF00FFFF"/>
      </diagonal>
    </border>
    <border diagonalUp="1" diagonalDown="1">
      <left style="thin">
        <color indexed="64"/>
      </left>
      <right style="thick">
        <color indexed="64"/>
      </right>
      <top/>
      <bottom style="medium">
        <color indexed="64"/>
      </bottom>
      <diagonal style="thick">
        <color rgb="FF00FFFF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ck">
        <color rgb="FF00FFFF"/>
      </diagonal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/>
      <diagonal style="medium">
        <color rgb="FF00FFFF"/>
      </diagonal>
    </border>
    <border diagonalUp="1" diagonalDown="1">
      <left style="medium">
        <color indexed="64"/>
      </left>
      <right style="thin">
        <color indexed="64"/>
      </right>
      <top/>
      <bottom/>
      <diagonal style="medium">
        <color rgb="FF00FFFF"/>
      </diagonal>
    </border>
    <border diagonalUp="1" diagonalDown="1">
      <left style="medium">
        <color indexed="64"/>
      </left>
      <right style="thin">
        <color indexed="64"/>
      </right>
      <top/>
      <bottom style="medium">
        <color indexed="64"/>
      </bottom>
      <diagonal style="medium">
        <color rgb="FF00FFFF"/>
      </diagonal>
    </border>
    <border diagonalUp="1" diagonalDown="1">
      <left style="thin">
        <color indexed="64"/>
      </left>
      <right/>
      <top style="medium">
        <color indexed="64"/>
      </top>
      <bottom/>
      <diagonal style="medium">
        <color rgb="FF00FFFF"/>
      </diagonal>
    </border>
    <border diagonalUp="1" diagonalDown="1">
      <left style="thin">
        <color indexed="64"/>
      </left>
      <right/>
      <top/>
      <bottom/>
      <diagonal style="medium">
        <color rgb="FF00FFFF"/>
      </diagonal>
    </border>
    <border diagonalUp="1" diagonalDown="1">
      <left style="thin">
        <color indexed="64"/>
      </left>
      <right/>
      <top/>
      <bottom style="medium">
        <color indexed="64"/>
      </bottom>
      <diagonal style="medium">
        <color rgb="FF00FFFF"/>
      </diagonal>
    </border>
    <border diagonalUp="1" diagonalDown="1">
      <left style="thin">
        <color theme="1"/>
      </left>
      <right style="thin">
        <color indexed="64"/>
      </right>
      <top style="thin">
        <color theme="1"/>
      </top>
      <bottom/>
      <diagonal style="medium">
        <color rgb="FF00FFFF"/>
      </diagonal>
    </border>
    <border diagonalUp="1" diagonalDown="1">
      <left style="thin">
        <color theme="1"/>
      </left>
      <right style="thin">
        <color indexed="64"/>
      </right>
      <top/>
      <bottom/>
      <diagonal style="medium">
        <color rgb="FF00FFFF"/>
      </diagonal>
    </border>
    <border diagonalUp="1" diagonalDown="1">
      <left style="thin">
        <color theme="1"/>
      </left>
      <right style="thin">
        <color indexed="64"/>
      </right>
      <top/>
      <bottom style="medium">
        <color indexed="64"/>
      </bottom>
      <diagonal style="medium">
        <color rgb="FF00FFFF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/>
      <diagonal style="medium">
        <color rgb="FFF913D8"/>
      </diagonal>
    </border>
    <border diagonalUp="1" diagonalDown="1">
      <left style="thin">
        <color indexed="64"/>
      </left>
      <right style="thin">
        <color indexed="64"/>
      </right>
      <top/>
      <bottom/>
      <diagonal style="medium">
        <color rgb="FFF913D8"/>
      </diagonal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medium">
        <color rgb="FFF913D8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/>
      <diagonal style="thick">
        <color rgb="FF00FFFF"/>
      </diagonal>
    </border>
    <border diagonalUp="1" diagonalDown="1">
      <left style="thin">
        <color indexed="64"/>
      </left>
      <right style="medium">
        <color indexed="64"/>
      </right>
      <top/>
      <bottom/>
      <diagonal style="thick">
        <color rgb="FF00FFFF"/>
      </diagonal>
    </border>
    <border diagonalUp="1" diagonalDown="1">
      <left style="thin">
        <color indexed="64"/>
      </left>
      <right style="medium">
        <color indexed="64"/>
      </right>
      <top/>
      <bottom style="medium">
        <color indexed="64"/>
      </bottom>
      <diagonal style="thick">
        <color rgb="FF00FFFF"/>
      </diagonal>
    </border>
    <border diagonalUp="1" diagonalDown="1">
      <left/>
      <right style="medium">
        <color indexed="64"/>
      </right>
      <top style="medium">
        <color indexed="64"/>
      </top>
      <bottom/>
      <diagonal style="medium">
        <color rgb="FF00FFFF"/>
      </diagonal>
    </border>
    <border diagonalUp="1" diagonalDown="1">
      <left/>
      <right style="medium">
        <color indexed="64"/>
      </right>
      <top/>
      <bottom/>
      <diagonal style="medium">
        <color rgb="FF00FFFF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medium">
        <color rgb="FF00FFFF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/>
      <diagonal style="medium">
        <color rgb="FF00FFFF"/>
      </diagonal>
    </border>
    <border diagonalUp="1" diagonalDown="1">
      <left style="thin">
        <color indexed="64"/>
      </left>
      <right style="medium">
        <color indexed="64"/>
      </right>
      <top/>
      <bottom/>
      <diagonal style="medium">
        <color rgb="FF00FFFF"/>
      </diagonal>
    </border>
    <border diagonalUp="1" diagonalDown="1">
      <left style="thin">
        <color indexed="64"/>
      </left>
      <right style="medium">
        <color indexed="64"/>
      </right>
      <top/>
      <bottom style="medium">
        <color indexed="64"/>
      </bottom>
      <diagonal style="medium">
        <color rgb="FF00FFFF"/>
      </diagonal>
    </border>
    <border diagonalUp="1" diagonalDown="1">
      <left style="medium">
        <color theme="1"/>
      </left>
      <right style="thin">
        <color indexed="64"/>
      </right>
      <top style="medium">
        <color indexed="64"/>
      </top>
      <bottom/>
      <diagonal style="medium">
        <color rgb="FF00FFFF"/>
      </diagonal>
    </border>
    <border diagonalUp="1" diagonalDown="1">
      <left style="medium">
        <color theme="1"/>
      </left>
      <right style="thin">
        <color indexed="64"/>
      </right>
      <top/>
      <bottom/>
      <diagonal style="medium">
        <color rgb="FF00FFFF"/>
      </diagonal>
    </border>
    <border diagonalUp="1" diagonalDown="1">
      <left style="medium">
        <color theme="1"/>
      </left>
      <right style="thin">
        <color indexed="64"/>
      </right>
      <top/>
      <bottom style="medium">
        <color indexed="64"/>
      </bottom>
      <diagonal style="medium">
        <color rgb="FF00FFFF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19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804">
    <xf numFmtId="0" fontId="0" fillId="0" borderId="0" xfId="0"/>
    <xf numFmtId="0" fontId="1" fillId="0" borderId="3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29" fillId="4" borderId="64" xfId="1" applyFont="1" applyFill="1" applyBorder="1" applyAlignment="1">
      <alignment vertical="center"/>
    </xf>
    <xf numFmtId="0" fontId="28" fillId="4" borderId="64" xfId="1" applyFont="1" applyFill="1" applyBorder="1" applyAlignment="1">
      <alignment vertical="center"/>
    </xf>
    <xf numFmtId="0" fontId="28" fillId="4" borderId="0" xfId="1" applyFont="1" applyFill="1" applyAlignment="1">
      <alignment vertical="center"/>
    </xf>
    <xf numFmtId="0" fontId="29" fillId="4" borderId="11" xfId="1" applyFont="1" applyFill="1" applyBorder="1" applyAlignment="1">
      <alignment vertical="center"/>
    </xf>
    <xf numFmtId="0" fontId="29" fillId="4" borderId="69" xfId="1" applyFont="1" applyFill="1" applyBorder="1" applyAlignment="1">
      <alignment vertical="center"/>
    </xf>
    <xf numFmtId="0" fontId="13" fillId="0" borderId="14" xfId="0" applyFont="1" applyBorder="1" applyAlignment="1">
      <alignment horizontal="center" vertical="center" wrapText="1"/>
    </xf>
    <xf numFmtId="0" fontId="27" fillId="4" borderId="70" xfId="1" applyFont="1" applyFill="1" applyBorder="1" applyAlignment="1">
      <alignment vertical="center"/>
    </xf>
    <xf numFmtId="0" fontId="27" fillId="4" borderId="1" xfId="1" applyFont="1" applyFill="1" applyBorder="1" applyAlignment="1">
      <alignment vertical="center"/>
    </xf>
    <xf numFmtId="0" fontId="32" fillId="0" borderId="20" xfId="3" applyFont="1" applyFill="1" applyBorder="1" applyAlignment="1" applyProtection="1">
      <alignment horizontal="left" vertical="center"/>
    </xf>
    <xf numFmtId="0" fontId="32" fillId="0" borderId="44" xfId="3" applyFont="1" applyFill="1" applyBorder="1" applyAlignment="1" applyProtection="1">
      <alignment horizontal="left" vertical="center"/>
    </xf>
    <xf numFmtId="0" fontId="32" fillId="0" borderId="58" xfId="3" applyFont="1" applyFill="1" applyBorder="1" applyAlignment="1" applyProtection="1">
      <alignment horizontal="left" vertical="center"/>
    </xf>
    <xf numFmtId="0" fontId="18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4" borderId="11" xfId="0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0" fillId="4" borderId="0" xfId="0" applyFill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70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11" fillId="0" borderId="63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3" fillId="0" borderId="63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0" fillId="0" borderId="0" xfId="0" quotePrefix="1"/>
    <xf numFmtId="0" fontId="1" fillId="0" borderId="0" xfId="0" applyFont="1"/>
    <xf numFmtId="0" fontId="33" fillId="0" borderId="0" xfId="0" applyFont="1"/>
    <xf numFmtId="0" fontId="26" fillId="0" borderId="11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23" fillId="0" borderId="42" xfId="3" applyFont="1" applyFill="1" applyBorder="1" applyAlignment="1" applyProtection="1">
      <alignment horizontal="center" vertical="center"/>
    </xf>
    <xf numFmtId="0" fontId="23" fillId="0" borderId="49" xfId="3" applyFont="1" applyFill="1" applyBorder="1" applyAlignment="1" applyProtection="1">
      <alignment horizontal="center" vertical="center"/>
    </xf>
    <xf numFmtId="0" fontId="23" fillId="0" borderId="0" xfId="3" applyFont="1" applyFill="1" applyBorder="1" applyAlignment="1" applyProtection="1">
      <alignment horizontal="center" vertical="center"/>
    </xf>
    <xf numFmtId="0" fontId="23" fillId="0" borderId="42" xfId="3" applyFont="1" applyFill="1" applyBorder="1" applyAlignment="1" applyProtection="1">
      <alignment horizontal="center" vertical="center" wrapText="1"/>
    </xf>
    <xf numFmtId="0" fontId="23" fillId="0" borderId="0" xfId="3" applyFont="1" applyFill="1" applyBorder="1" applyAlignment="1" applyProtection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23" fillId="0" borderId="1" xfId="3" applyFont="1" applyFill="1" applyBorder="1" applyAlignment="1" applyProtection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/>
    </xf>
    <xf numFmtId="0" fontId="23" fillId="0" borderId="65" xfId="0" applyFont="1" applyBorder="1" applyAlignment="1">
      <alignment horizontal="center" vertical="center"/>
    </xf>
    <xf numFmtId="0" fontId="32" fillId="0" borderId="58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2" fillId="0" borderId="44" xfId="3" applyFont="1" applyFill="1" applyBorder="1" applyAlignment="1" applyProtection="1">
      <alignment horizontal="left" vertical="center" wrapText="1"/>
    </xf>
    <xf numFmtId="0" fontId="32" fillId="0" borderId="20" xfId="3" applyFont="1" applyFill="1" applyBorder="1" applyAlignment="1" applyProtection="1">
      <alignment horizontal="left" vertical="center" wrapText="1"/>
    </xf>
    <xf numFmtId="0" fontId="38" fillId="0" borderId="20" xfId="0" applyFont="1" applyBorder="1" applyAlignment="1">
      <alignment horizontal="center" vertical="center" wrapText="1"/>
    </xf>
    <xf numFmtId="0" fontId="32" fillId="0" borderId="44" xfId="0" applyFont="1" applyBorder="1" applyAlignment="1">
      <alignment horizontal="center" vertical="center" wrapText="1"/>
    </xf>
    <xf numFmtId="0" fontId="32" fillId="0" borderId="9" xfId="3" applyFont="1" applyFill="1" applyBorder="1" applyAlignment="1" applyProtection="1">
      <alignment horizontal="left" vertical="center"/>
    </xf>
    <xf numFmtId="0" fontId="32" fillId="0" borderId="11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2" fillId="0" borderId="44" xfId="3" applyFont="1" applyBorder="1" applyAlignment="1" applyProtection="1">
      <alignment horizontal="left" vertical="center"/>
    </xf>
    <xf numFmtId="0" fontId="0" fillId="0" borderId="0" xfId="0" applyAlignment="1">
      <alignment horizontal="left" vertical="center" wrapText="1"/>
    </xf>
    <xf numFmtId="0" fontId="32" fillId="0" borderId="44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2" fillId="0" borderId="44" xfId="0" applyFont="1" applyBorder="1" applyAlignment="1">
      <alignment horizontal="left" vertical="center"/>
    </xf>
    <xf numFmtId="0" fontId="32" fillId="0" borderId="20" xfId="0" applyFont="1" applyBorder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40" fillId="0" borderId="0" xfId="0" applyFont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42" fillId="0" borderId="41" xfId="3" applyFont="1" applyFill="1" applyBorder="1" applyAlignment="1" applyProtection="1">
      <alignment horizontal="center" vertical="center"/>
    </xf>
    <xf numFmtId="0" fontId="41" fillId="0" borderId="57" xfId="3" applyFont="1" applyFill="1" applyBorder="1" applyAlignment="1" applyProtection="1">
      <alignment horizontal="center" vertical="center"/>
    </xf>
    <xf numFmtId="0" fontId="41" fillId="0" borderId="3" xfId="3" applyFont="1" applyFill="1" applyBorder="1" applyAlignment="1" applyProtection="1">
      <alignment horizontal="center" vertical="center"/>
    </xf>
    <xf numFmtId="0" fontId="41" fillId="0" borderId="41" xfId="3" applyFont="1" applyFill="1" applyBorder="1" applyAlignment="1" applyProtection="1">
      <alignment horizontal="center" vertical="center"/>
    </xf>
    <xf numFmtId="0" fontId="40" fillId="0" borderId="41" xfId="0" applyFont="1" applyBorder="1" applyAlignment="1">
      <alignment horizontal="left" vertical="center" wrapText="1"/>
    </xf>
    <xf numFmtId="0" fontId="40" fillId="0" borderId="3" xfId="0" applyFont="1" applyBorder="1" applyAlignment="1">
      <alignment horizontal="left" vertical="center" wrapText="1"/>
    </xf>
    <xf numFmtId="0" fontId="40" fillId="0" borderId="57" xfId="0" applyFont="1" applyBorder="1" applyAlignment="1">
      <alignment horizontal="left" vertical="center" wrapText="1"/>
    </xf>
    <xf numFmtId="0" fontId="45" fillId="0" borderId="3" xfId="3" applyFont="1" applyFill="1" applyBorder="1" applyAlignment="1" applyProtection="1">
      <alignment horizontal="left" vertical="center"/>
    </xf>
    <xf numFmtId="0" fontId="45" fillId="0" borderId="57" xfId="3" applyFont="1" applyFill="1" applyBorder="1" applyAlignment="1" applyProtection="1">
      <alignment horizontal="left" vertical="center"/>
    </xf>
    <xf numFmtId="0" fontId="40" fillId="0" borderId="4" xfId="0" applyFont="1" applyBorder="1" applyAlignment="1">
      <alignment horizontal="left" vertical="center" wrapText="1"/>
    </xf>
    <xf numFmtId="0" fontId="32" fillId="0" borderId="20" xfId="0" applyFont="1" applyBorder="1" applyAlignment="1">
      <alignment horizontal="left" vertical="center" wrapText="1"/>
    </xf>
    <xf numFmtId="0" fontId="32" fillId="0" borderId="58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center" vertical="center" wrapText="1"/>
    </xf>
    <xf numFmtId="0" fontId="49" fillId="3" borderId="42" xfId="3" applyFont="1" applyFill="1" applyBorder="1" applyAlignment="1" applyProtection="1">
      <alignment horizontal="center" vertical="center"/>
    </xf>
    <xf numFmtId="0" fontId="23" fillId="3" borderId="11" xfId="3" applyFont="1" applyFill="1" applyBorder="1" applyAlignment="1" applyProtection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32" fillId="3" borderId="58" xfId="0" applyFont="1" applyFill="1" applyBorder="1" applyAlignment="1">
      <alignment horizontal="left" vertical="center" wrapText="1"/>
    </xf>
    <xf numFmtId="0" fontId="40" fillId="3" borderId="57" xfId="0" applyFont="1" applyFill="1" applyBorder="1" applyAlignment="1">
      <alignment horizontal="left" vertical="center" wrapText="1"/>
    </xf>
    <xf numFmtId="0" fontId="48" fillId="3" borderId="49" xfId="0" applyFont="1" applyFill="1" applyBorder="1" applyAlignment="1">
      <alignment horizontal="center" vertical="center" wrapText="1"/>
    </xf>
    <xf numFmtId="0" fontId="40" fillId="0" borderId="38" xfId="0" applyFont="1" applyBorder="1" applyAlignment="1">
      <alignment horizontal="center" vertical="center" wrapText="1"/>
    </xf>
    <xf numFmtId="0" fontId="40" fillId="0" borderId="48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left" vertical="center" wrapText="1"/>
    </xf>
    <xf numFmtId="0" fontId="46" fillId="0" borderId="49" xfId="0" applyFont="1" applyBorder="1" applyAlignment="1">
      <alignment horizontal="center" vertical="center" wrapText="1"/>
    </xf>
    <xf numFmtId="0" fontId="32" fillId="3" borderId="10" xfId="3" applyFont="1" applyFill="1" applyBorder="1" applyAlignment="1" applyProtection="1">
      <alignment horizontal="left" vertical="center"/>
    </xf>
    <xf numFmtId="0" fontId="40" fillId="0" borderId="41" xfId="0" applyFont="1" applyBorder="1" applyAlignment="1">
      <alignment horizontal="center" vertical="center"/>
    </xf>
    <xf numFmtId="0" fontId="18" fillId="0" borderId="38" xfId="0" applyFont="1" applyBorder="1" applyAlignment="1">
      <alignment horizontal="left" vertical="center"/>
    </xf>
    <xf numFmtId="0" fontId="40" fillId="0" borderId="6" xfId="0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48" fillId="0" borderId="4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5" xfId="0" applyFont="1" applyBorder="1" applyAlignment="1">
      <alignment vertical="center"/>
    </xf>
    <xf numFmtId="0" fontId="23" fillId="0" borderId="5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 wrapText="1"/>
    </xf>
    <xf numFmtId="0" fontId="23" fillId="0" borderId="63" xfId="0" applyFont="1" applyBorder="1" applyAlignment="1">
      <alignment horizontal="center" vertical="center"/>
    </xf>
    <xf numFmtId="10" fontId="23" fillId="0" borderId="11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10" fontId="23" fillId="0" borderId="30" xfId="0" applyNumberFormat="1" applyFont="1" applyBorder="1" applyAlignment="1">
      <alignment horizontal="center" vertical="center"/>
    </xf>
    <xf numFmtId="10" fontId="23" fillId="0" borderId="10" xfId="0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69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164" fontId="23" fillId="0" borderId="0" xfId="0" applyNumberFormat="1" applyFont="1" applyAlignment="1">
      <alignment horizontal="center" vertical="center"/>
    </xf>
    <xf numFmtId="9" fontId="23" fillId="0" borderId="0" xfId="0" applyNumberFormat="1" applyFont="1" applyAlignment="1">
      <alignment horizontal="center" vertical="center"/>
    </xf>
    <xf numFmtId="0" fontId="23" fillId="0" borderId="48" xfId="0" applyFont="1" applyBorder="1" applyAlignment="1">
      <alignment vertical="center"/>
    </xf>
    <xf numFmtId="0" fontId="23" fillId="0" borderId="48" xfId="0" applyFont="1" applyBorder="1" applyAlignment="1">
      <alignment horizontal="center" vertical="center"/>
    </xf>
    <xf numFmtId="0" fontId="23" fillId="0" borderId="57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10" fontId="23" fillId="0" borderId="57" xfId="0" applyNumberFormat="1" applyFont="1" applyBorder="1" applyAlignment="1">
      <alignment horizontal="center" vertical="center"/>
    </xf>
    <xf numFmtId="10" fontId="23" fillId="0" borderId="49" xfId="0" applyNumberFormat="1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10" fontId="23" fillId="0" borderId="55" xfId="0" applyNumberFormat="1" applyFont="1" applyBorder="1" applyAlignment="1">
      <alignment horizontal="center" vertical="center"/>
    </xf>
    <xf numFmtId="10" fontId="23" fillId="0" borderId="58" xfId="0" applyNumberFormat="1" applyFont="1" applyBorder="1" applyAlignment="1">
      <alignment horizontal="center" vertical="center"/>
    </xf>
    <xf numFmtId="0" fontId="23" fillId="0" borderId="38" xfId="0" applyFont="1" applyBorder="1" applyAlignment="1">
      <alignment vertical="center"/>
    </xf>
    <xf numFmtId="0" fontId="23" fillId="0" borderId="38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10" fontId="23" fillId="0" borderId="41" xfId="0" applyNumberFormat="1" applyFont="1" applyBorder="1" applyAlignment="1">
      <alignment horizontal="center" vertical="center"/>
    </xf>
    <xf numFmtId="10" fontId="23" fillId="0" borderId="42" xfId="0" applyNumberFormat="1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10" fontId="23" fillId="0" borderId="44" xfId="0" applyNumberFormat="1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39" xfId="0" applyFont="1" applyBorder="1" applyAlignment="1">
      <alignment horizontal="left" vertical="center"/>
    </xf>
    <xf numFmtId="10" fontId="23" fillId="0" borderId="40" xfId="0" applyNumberFormat="1" applyFont="1" applyBorder="1" applyAlignment="1">
      <alignment horizontal="center" vertical="center"/>
    </xf>
    <xf numFmtId="10" fontId="23" fillId="0" borderId="43" xfId="0" applyNumberFormat="1" applyFont="1" applyBorder="1" applyAlignment="1">
      <alignment horizontal="center" vertical="center"/>
    </xf>
    <xf numFmtId="10" fontId="23" fillId="0" borderId="54" xfId="0" applyNumberFormat="1" applyFont="1" applyBorder="1" applyAlignment="1">
      <alignment horizontal="center" vertical="center"/>
    </xf>
    <xf numFmtId="0" fontId="23" fillId="0" borderId="6" xfId="0" applyFont="1" applyBorder="1" applyAlignment="1">
      <alignment vertical="center"/>
    </xf>
    <xf numFmtId="0" fontId="23" fillId="0" borderId="6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10" fontId="23" fillId="0" borderId="18" xfId="0" applyNumberFormat="1" applyFont="1" applyBorder="1" applyAlignment="1">
      <alignment horizontal="center" vertical="center"/>
    </xf>
    <xf numFmtId="10" fontId="23" fillId="0" borderId="3" xfId="0" applyNumberFormat="1" applyFont="1" applyBorder="1" applyAlignment="1">
      <alignment horizontal="center" vertical="center"/>
    </xf>
    <xf numFmtId="10" fontId="23" fillId="0" borderId="0" xfId="0" applyNumberFormat="1" applyFont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10" fontId="23" fillId="0" borderId="16" xfId="0" applyNumberFormat="1" applyFont="1" applyBorder="1" applyAlignment="1">
      <alignment horizontal="center" vertical="center"/>
    </xf>
    <xf numFmtId="10" fontId="23" fillId="0" borderId="20" xfId="0" applyNumberFormat="1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64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45" fillId="0" borderId="41" xfId="3" applyFont="1" applyFill="1" applyBorder="1" applyAlignment="1" applyProtection="1">
      <alignment horizontal="left" vertical="center"/>
    </xf>
    <xf numFmtId="0" fontId="32" fillId="0" borderId="42" xfId="3" applyFont="1" applyFill="1" applyBorder="1" applyAlignment="1" applyProtection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23" fillId="0" borderId="61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37" fillId="0" borderId="46" xfId="0" applyFont="1" applyBorder="1" applyAlignment="1">
      <alignment horizontal="center" vertical="center"/>
    </xf>
    <xf numFmtId="0" fontId="23" fillId="0" borderId="6" xfId="0" applyFont="1" applyBorder="1" applyAlignment="1">
      <alignment horizontal="right" vertical="center"/>
    </xf>
    <xf numFmtId="0" fontId="23" fillId="0" borderId="48" xfId="0" applyFont="1" applyBorder="1" applyAlignment="1">
      <alignment horizontal="right" vertical="center"/>
    </xf>
    <xf numFmtId="0" fontId="23" fillId="0" borderId="38" xfId="0" applyFont="1" applyBorder="1" applyAlignment="1">
      <alignment horizontal="left" vertical="center"/>
    </xf>
    <xf numFmtId="0" fontId="23" fillId="0" borderId="7" xfId="0" applyFont="1" applyBorder="1" applyAlignment="1">
      <alignment vertical="center"/>
    </xf>
    <xf numFmtId="0" fontId="23" fillId="0" borderId="7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10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10" fontId="23" fillId="0" borderId="67" xfId="0" applyNumberFormat="1" applyFont="1" applyBorder="1" applyAlignment="1">
      <alignment horizontal="center" vertical="center"/>
    </xf>
    <xf numFmtId="10" fontId="23" fillId="0" borderId="32" xfId="0" applyNumberFormat="1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7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0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" fontId="0" fillId="0" borderId="73" xfId="0" applyNumberFormat="1" applyBorder="1" applyAlignment="1">
      <alignment horizontal="center" vertical="center"/>
    </xf>
    <xf numFmtId="2" fontId="0" fillId="0" borderId="74" xfId="0" applyNumberFormat="1" applyBorder="1" applyAlignment="1">
      <alignment horizontal="center" vertical="center"/>
    </xf>
    <xf numFmtId="2" fontId="0" fillId="0" borderId="75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2" fontId="0" fillId="0" borderId="0" xfId="0" applyNumberFormat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3" fillId="3" borderId="38" xfId="0" applyFont="1" applyFill="1" applyBorder="1" applyAlignment="1">
      <alignment horizontal="center" vertical="center"/>
    </xf>
    <xf numFmtId="10" fontId="23" fillId="3" borderId="42" xfId="0" applyNumberFormat="1" applyFont="1" applyFill="1" applyBorder="1" applyAlignment="1">
      <alignment horizontal="center" vertical="center"/>
    </xf>
    <xf numFmtId="0" fontId="23" fillId="3" borderId="42" xfId="0" applyFont="1" applyFill="1" applyBorder="1" applyAlignment="1">
      <alignment horizontal="center" vertical="center"/>
    </xf>
    <xf numFmtId="0" fontId="23" fillId="3" borderId="44" xfId="0" applyFont="1" applyFill="1" applyBorder="1" applyAlignment="1">
      <alignment horizontal="center" vertical="center"/>
    </xf>
    <xf numFmtId="10" fontId="23" fillId="3" borderId="44" xfId="0" applyNumberFormat="1" applyFont="1" applyFill="1" applyBorder="1" applyAlignment="1">
      <alignment horizontal="center" vertical="center"/>
    </xf>
    <xf numFmtId="0" fontId="23" fillId="3" borderId="4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10" fontId="23" fillId="3" borderId="0" xfId="0" applyNumberFormat="1" applyFont="1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3" fillId="3" borderId="20" xfId="0" applyFont="1" applyFill="1" applyBorder="1" applyAlignment="1">
      <alignment horizontal="center" vertical="center"/>
    </xf>
    <xf numFmtId="10" fontId="23" fillId="3" borderId="20" xfId="0" applyNumberFormat="1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0" fontId="23" fillId="3" borderId="48" xfId="0" applyFont="1" applyFill="1" applyBorder="1" applyAlignment="1">
      <alignment horizontal="center" vertical="center"/>
    </xf>
    <xf numFmtId="10" fontId="23" fillId="3" borderId="49" xfId="0" applyNumberFormat="1" applyFont="1" applyFill="1" applyBorder="1" applyAlignment="1">
      <alignment horizontal="center" vertical="center"/>
    </xf>
    <xf numFmtId="0" fontId="23" fillId="3" borderId="49" xfId="0" applyFont="1" applyFill="1" applyBorder="1" applyAlignment="1">
      <alignment horizontal="center" vertical="center"/>
    </xf>
    <xf numFmtId="0" fontId="23" fillId="3" borderId="58" xfId="0" applyFont="1" applyFill="1" applyBorder="1" applyAlignment="1">
      <alignment horizontal="center" vertical="center"/>
    </xf>
    <xf numFmtId="10" fontId="23" fillId="3" borderId="58" xfId="0" applyNumberFormat="1" applyFont="1" applyFill="1" applyBorder="1" applyAlignment="1">
      <alignment horizontal="center" vertical="center"/>
    </xf>
    <xf numFmtId="0" fontId="23" fillId="3" borderId="57" xfId="0" applyFont="1" applyFill="1" applyBorder="1" applyAlignment="1">
      <alignment horizontal="center" vertical="center"/>
    </xf>
    <xf numFmtId="0" fontId="23" fillId="0" borderId="41" xfId="0" applyFont="1" applyBorder="1" applyAlignment="1">
      <alignment vertical="center"/>
    </xf>
    <xf numFmtId="10" fontId="23" fillId="0" borderId="72" xfId="0" applyNumberFormat="1" applyFont="1" applyBorder="1" applyAlignment="1">
      <alignment horizontal="center" vertical="center"/>
    </xf>
    <xf numFmtId="0" fontId="1" fillId="0" borderId="48" xfId="0" applyFont="1" applyBorder="1" applyAlignment="1">
      <alignment vertical="center"/>
    </xf>
    <xf numFmtId="10" fontId="23" fillId="0" borderId="71" xfId="0" applyNumberFormat="1" applyFont="1" applyBorder="1" applyAlignment="1">
      <alignment horizontal="center" vertical="center"/>
    </xf>
    <xf numFmtId="10" fontId="23" fillId="0" borderId="68" xfId="0" applyNumberFormat="1" applyFont="1" applyBorder="1" applyAlignment="1">
      <alignment horizontal="center" vertical="center"/>
    </xf>
    <xf numFmtId="0" fontId="47" fillId="0" borderId="39" xfId="0" applyFont="1" applyBorder="1" applyAlignment="1">
      <alignment horizontal="center" vertical="center"/>
    </xf>
    <xf numFmtId="10" fontId="47" fillId="0" borderId="41" xfId="0" applyNumberFormat="1" applyFont="1" applyBorder="1" applyAlignment="1">
      <alignment horizontal="center" vertical="center"/>
    </xf>
    <xf numFmtId="0" fontId="47" fillId="0" borderId="15" xfId="0" applyFont="1" applyBorder="1" applyAlignment="1">
      <alignment horizontal="center" vertical="center"/>
    </xf>
    <xf numFmtId="10" fontId="47" fillId="0" borderId="3" xfId="0" applyNumberFormat="1" applyFont="1" applyBorder="1" applyAlignment="1">
      <alignment horizontal="center" vertical="center"/>
    </xf>
    <xf numFmtId="0" fontId="47" fillId="0" borderId="53" xfId="0" applyFont="1" applyBorder="1" applyAlignment="1">
      <alignment horizontal="center" vertical="center"/>
    </xf>
    <xf numFmtId="10" fontId="47" fillId="0" borderId="54" xfId="0" applyNumberFormat="1" applyFont="1" applyBorder="1" applyAlignment="1">
      <alignment horizontal="center" vertical="center"/>
    </xf>
    <xf numFmtId="0" fontId="35" fillId="0" borderId="7" xfId="0" applyFont="1" applyBorder="1" applyAlignment="1">
      <alignment horizontal="right" vertical="center"/>
    </xf>
    <xf numFmtId="0" fontId="35" fillId="0" borderId="7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10" fontId="35" fillId="0" borderId="4" xfId="0" applyNumberFormat="1" applyFont="1" applyBorder="1" applyAlignment="1">
      <alignment horizontal="center" vertical="center"/>
    </xf>
    <xf numFmtId="0" fontId="35" fillId="0" borderId="9" xfId="0" applyFont="1" applyBorder="1" applyAlignment="1">
      <alignment vertical="center"/>
    </xf>
    <xf numFmtId="0" fontId="35" fillId="0" borderId="1" xfId="0" applyFont="1" applyBorder="1" applyAlignment="1">
      <alignment vertical="center"/>
    </xf>
    <xf numFmtId="0" fontId="35" fillId="0" borderId="4" xfId="0" applyFont="1" applyBorder="1" applyAlignment="1">
      <alignment vertical="center"/>
    </xf>
    <xf numFmtId="0" fontId="35" fillId="0" borderId="9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0" fontId="35" fillId="0" borderId="22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164" fontId="35" fillId="0" borderId="0" xfId="0" applyNumberFormat="1" applyFont="1" applyAlignment="1">
      <alignment horizontal="center" vertical="center"/>
    </xf>
    <xf numFmtId="9" fontId="35" fillId="0" borderId="0" xfId="0" applyNumberFormat="1" applyFont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10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2" fontId="21" fillId="0" borderId="73" xfId="0" applyNumberFormat="1" applyFont="1" applyBorder="1" applyAlignment="1">
      <alignment horizontal="center" vertical="center"/>
    </xf>
    <xf numFmtId="2" fontId="21" fillId="0" borderId="74" xfId="0" applyNumberFormat="1" applyFont="1" applyBorder="1" applyAlignment="1">
      <alignment horizontal="center" vertical="center"/>
    </xf>
    <xf numFmtId="2" fontId="21" fillId="0" borderId="75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164" fontId="21" fillId="0" borderId="0" xfId="0" applyNumberFormat="1" applyFont="1" applyAlignment="1">
      <alignment horizontal="center" vertical="center"/>
    </xf>
    <xf numFmtId="9" fontId="2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vertical="center"/>
    </xf>
    <xf numFmtId="0" fontId="41" fillId="0" borderId="0" xfId="0" applyFont="1" applyAlignment="1">
      <alignment vertical="center"/>
    </xf>
    <xf numFmtId="10" fontId="6" fillId="0" borderId="0" xfId="0" applyNumberFormat="1" applyFont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0" fontId="23" fillId="0" borderId="66" xfId="0" applyFont="1" applyBorder="1" applyAlignment="1">
      <alignment horizontal="center" vertical="center"/>
    </xf>
    <xf numFmtId="0" fontId="23" fillId="0" borderId="44" xfId="0" applyFont="1" applyBorder="1" applyAlignment="1">
      <alignment horizontal="left" vertical="center"/>
    </xf>
    <xf numFmtId="0" fontId="23" fillId="0" borderId="38" xfId="0" applyFont="1" applyBorder="1" applyAlignment="1">
      <alignment vertical="center" wrapText="1"/>
    </xf>
    <xf numFmtId="0" fontId="23" fillId="0" borderId="6" xfId="0" applyFont="1" applyBorder="1" applyAlignment="1">
      <alignment horizontal="left" vertical="center"/>
    </xf>
    <xf numFmtId="0" fontId="23" fillId="0" borderId="48" xfId="0" applyFont="1" applyBorder="1" applyAlignment="1">
      <alignment horizontal="left" vertical="center"/>
    </xf>
    <xf numFmtId="0" fontId="23" fillId="0" borderId="20" xfId="0" applyFont="1" applyBorder="1" applyAlignment="1">
      <alignment vertical="center"/>
    </xf>
    <xf numFmtId="0" fontId="23" fillId="0" borderId="7" xfId="0" applyFont="1" applyBorder="1" applyAlignment="1">
      <alignment horizontal="right" vertical="center"/>
    </xf>
    <xf numFmtId="0" fontId="23" fillId="0" borderId="35" xfId="0" applyFont="1" applyBorder="1" applyAlignment="1">
      <alignment horizontal="center" vertical="center"/>
    </xf>
    <xf numFmtId="2" fontId="23" fillId="0" borderId="73" xfId="0" applyNumberFormat="1" applyFont="1" applyBorder="1" applyAlignment="1">
      <alignment horizontal="center" vertical="center"/>
    </xf>
    <xf numFmtId="2" fontId="23" fillId="0" borderId="74" xfId="0" applyNumberFormat="1" applyFont="1" applyBorder="1" applyAlignment="1">
      <alignment horizontal="center" vertical="center"/>
    </xf>
    <xf numFmtId="2" fontId="23" fillId="0" borderId="75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vertical="center"/>
    </xf>
    <xf numFmtId="0" fontId="32" fillId="0" borderId="20" xfId="3" applyFont="1" applyBorder="1" applyAlignment="1" applyProtection="1">
      <alignment horizontal="left" vertical="center"/>
    </xf>
    <xf numFmtId="0" fontId="34" fillId="0" borderId="39" xfId="0" applyFont="1" applyBorder="1" applyAlignment="1">
      <alignment horizontal="center" vertical="center"/>
    </xf>
    <xf numFmtId="10" fontId="34" fillId="0" borderId="40" xfId="0" applyNumberFormat="1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10" fontId="34" fillId="0" borderId="16" xfId="0" applyNumberFormat="1" applyFont="1" applyBorder="1" applyAlignment="1">
      <alignment horizontal="center" vertical="center"/>
    </xf>
    <xf numFmtId="0" fontId="34" fillId="0" borderId="53" xfId="0" applyFont="1" applyBorder="1" applyAlignment="1">
      <alignment horizontal="center" vertical="center"/>
    </xf>
    <xf numFmtId="10" fontId="34" fillId="0" borderId="54" xfId="0" applyNumberFormat="1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23" fillId="0" borderId="58" xfId="0" applyFont="1" applyBorder="1" applyAlignment="1">
      <alignment vertical="center"/>
    </xf>
    <xf numFmtId="0" fontId="23" fillId="0" borderId="49" xfId="0" applyFont="1" applyBorder="1" applyAlignment="1">
      <alignment vertical="center"/>
    </xf>
    <xf numFmtId="0" fontId="23" fillId="0" borderId="57" xfId="0" applyFont="1" applyBorder="1" applyAlignment="1">
      <alignment vertical="center"/>
    </xf>
    <xf numFmtId="0" fontId="23" fillId="0" borderId="44" xfId="0" applyFont="1" applyBorder="1" applyAlignment="1">
      <alignment vertical="center"/>
    </xf>
    <xf numFmtId="0" fontId="23" fillId="0" borderId="42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10" fontId="0" fillId="0" borderId="11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10" fontId="25" fillId="0" borderId="0" xfId="0" applyNumberFormat="1" applyFont="1" applyAlignment="1">
      <alignment horizontal="center" vertical="center"/>
    </xf>
    <xf numFmtId="164" fontId="25" fillId="0" borderId="0" xfId="0" applyNumberFormat="1" applyFont="1" applyAlignment="1">
      <alignment horizontal="center" vertical="center"/>
    </xf>
    <xf numFmtId="9" fontId="2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9" fillId="0" borderId="20" xfId="3" applyFont="1" applyBorder="1" applyAlignment="1" applyProtection="1">
      <alignment vertical="center"/>
    </xf>
    <xf numFmtId="0" fontId="18" fillId="0" borderId="0" xfId="0" applyFont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2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2" fillId="0" borderId="38" xfId="0" applyFont="1" applyBorder="1" applyAlignment="1">
      <alignment horizontal="center" vertical="center"/>
    </xf>
    <xf numFmtId="0" fontId="23" fillId="0" borderId="20" xfId="0" applyFont="1" applyBorder="1" applyAlignment="1">
      <alignment horizontal="left" vertical="center"/>
    </xf>
    <xf numFmtId="10" fontId="47" fillId="0" borderId="42" xfId="0" applyNumberFormat="1" applyFont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1" fillId="0" borderId="125" xfId="0" applyFont="1" applyBorder="1" applyAlignment="1">
      <alignment horizontal="center" vertical="center" wrapText="1"/>
    </xf>
    <xf numFmtId="10" fontId="23" fillId="0" borderId="126" xfId="0" applyNumberFormat="1" applyFont="1" applyBorder="1" applyAlignment="1">
      <alignment horizontal="center" vertical="center"/>
    </xf>
    <xf numFmtId="10" fontId="47" fillId="0" borderId="68" xfId="0" applyNumberFormat="1" applyFont="1" applyBorder="1" applyAlignment="1">
      <alignment horizontal="center" vertical="center"/>
    </xf>
    <xf numFmtId="10" fontId="47" fillId="0" borderId="71" xfId="0" applyNumberFormat="1" applyFont="1" applyBorder="1" applyAlignment="1">
      <alignment horizontal="center" vertical="center"/>
    </xf>
    <xf numFmtId="10" fontId="47" fillId="0" borderId="40" xfId="0" applyNumberFormat="1" applyFont="1" applyBorder="1" applyAlignment="1">
      <alignment horizontal="center" vertical="center"/>
    </xf>
    <xf numFmtId="10" fontId="47" fillId="0" borderId="16" xfId="0" applyNumberFormat="1" applyFont="1" applyBorder="1" applyAlignment="1">
      <alignment horizontal="center" vertical="center"/>
    </xf>
    <xf numFmtId="10" fontId="35" fillId="0" borderId="67" xfId="0" applyNumberFormat="1" applyFont="1" applyBorder="1" applyAlignment="1">
      <alignment horizontal="center" vertical="center"/>
    </xf>
    <xf numFmtId="0" fontId="35" fillId="3" borderId="44" xfId="0" applyFont="1" applyFill="1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10" fontId="23" fillId="0" borderId="59" xfId="0" applyNumberFormat="1" applyFont="1" applyBorder="1" applyAlignment="1">
      <alignment horizontal="center" vertical="center"/>
    </xf>
    <xf numFmtId="10" fontId="23" fillId="0" borderId="56" xfId="0" applyNumberFormat="1" applyFont="1" applyBorder="1" applyAlignment="1">
      <alignment horizontal="center" vertical="center"/>
    </xf>
    <xf numFmtId="10" fontId="34" fillId="0" borderId="42" xfId="0" applyNumberFormat="1" applyFont="1" applyBorder="1" applyAlignment="1">
      <alignment horizontal="center" vertical="center"/>
    </xf>
    <xf numFmtId="10" fontId="34" fillId="0" borderId="0" xfId="0" applyNumberFormat="1" applyFont="1" applyAlignment="1">
      <alignment horizontal="center" vertical="center"/>
    </xf>
    <xf numFmtId="10" fontId="34" fillId="0" borderId="49" xfId="0" applyNumberFormat="1" applyFont="1" applyBorder="1" applyAlignment="1">
      <alignment horizontal="center" vertical="center"/>
    </xf>
    <xf numFmtId="10" fontId="23" fillId="0" borderId="17" xfId="0" applyNumberFormat="1" applyFont="1" applyBorder="1" applyAlignment="1">
      <alignment horizontal="center" vertical="center"/>
    </xf>
    <xf numFmtId="10" fontId="23" fillId="0" borderId="128" xfId="0" applyNumberFormat="1" applyFont="1" applyBorder="1" applyAlignment="1">
      <alignment horizontal="center" vertical="center"/>
    </xf>
    <xf numFmtId="0" fontId="11" fillId="0" borderId="129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left" vertical="center"/>
    </xf>
    <xf numFmtId="0" fontId="12" fillId="0" borderId="29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58" xfId="0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34" fillId="0" borderId="44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58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23" fillId="0" borderId="53" xfId="0" applyFont="1" applyBorder="1" applyAlignment="1">
      <alignment vertical="center"/>
    </xf>
    <xf numFmtId="0" fontId="23" fillId="0" borderId="39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0" fontId="48" fillId="0" borderId="42" xfId="0" applyFont="1" applyBorder="1" applyAlignment="1">
      <alignment vertical="center" wrapText="1"/>
    </xf>
    <xf numFmtId="0" fontId="48" fillId="0" borderId="0" xfId="0" applyFont="1" applyAlignment="1">
      <alignment vertical="center" wrapText="1"/>
    </xf>
    <xf numFmtId="10" fontId="23" fillId="2" borderId="42" xfId="0" applyNumberFormat="1" applyFont="1" applyFill="1" applyBorder="1" applyAlignment="1">
      <alignment horizontal="center" vertical="center"/>
    </xf>
    <xf numFmtId="0" fontId="23" fillId="2" borderId="41" xfId="0" applyFont="1" applyFill="1" applyBorder="1" applyAlignment="1">
      <alignment horizontal="center" vertical="center"/>
    </xf>
    <xf numFmtId="10" fontId="23" fillId="0" borderId="40" xfId="0" applyNumberFormat="1" applyFont="1" applyFill="1" applyBorder="1" applyAlignment="1">
      <alignment horizontal="center" vertical="center"/>
    </xf>
    <xf numFmtId="10" fontId="23" fillId="0" borderId="42" xfId="0" applyNumberFormat="1" applyFont="1" applyFill="1" applyBorder="1" applyAlignment="1">
      <alignment horizontal="center" vertical="center"/>
    </xf>
    <xf numFmtId="10" fontId="23" fillId="0" borderId="54" xfId="0" applyNumberFormat="1" applyFont="1" applyFill="1" applyBorder="1" applyAlignment="1">
      <alignment horizontal="center" vertical="center"/>
    </xf>
    <xf numFmtId="10" fontId="23" fillId="0" borderId="49" xfId="0" applyNumberFormat="1" applyFont="1" applyFill="1" applyBorder="1" applyAlignment="1">
      <alignment horizontal="center" vertical="center"/>
    </xf>
    <xf numFmtId="10" fontId="23" fillId="2" borderId="49" xfId="0" applyNumberFormat="1" applyFont="1" applyFill="1" applyBorder="1" applyAlignment="1">
      <alignment horizontal="center" vertical="center"/>
    </xf>
    <xf numFmtId="0" fontId="23" fillId="2" borderId="42" xfId="0" applyFont="1" applyFill="1" applyBorder="1" applyAlignment="1">
      <alignment horizontal="center" vertical="center"/>
    </xf>
    <xf numFmtId="0" fontId="23" fillId="2" borderId="39" xfId="0" applyFont="1" applyFill="1" applyBorder="1" applyAlignment="1">
      <alignment horizontal="center" vertical="center"/>
    </xf>
    <xf numFmtId="0" fontId="23" fillId="2" borderId="53" xfId="0" applyFont="1" applyFill="1" applyBorder="1" applyAlignment="1">
      <alignment horizontal="center" vertical="center"/>
    </xf>
    <xf numFmtId="10" fontId="23" fillId="2" borderId="40" xfId="0" applyNumberFormat="1" applyFont="1" applyFill="1" applyBorder="1" applyAlignment="1">
      <alignment horizontal="center" vertical="center"/>
    </xf>
    <xf numFmtId="10" fontId="23" fillId="2" borderId="54" xfId="0" applyNumberFormat="1" applyFont="1" applyFill="1" applyBorder="1" applyAlignment="1">
      <alignment horizontal="center" vertical="center"/>
    </xf>
    <xf numFmtId="0" fontId="23" fillId="2" borderId="49" xfId="0" applyFont="1" applyFill="1" applyBorder="1" applyAlignment="1">
      <alignment horizontal="center" vertical="center"/>
    </xf>
    <xf numFmtId="0" fontId="32" fillId="2" borderId="44" xfId="3" applyFont="1" applyFill="1" applyBorder="1" applyAlignment="1" applyProtection="1">
      <alignment horizontal="left" vertical="center"/>
    </xf>
    <xf numFmtId="10" fontId="23" fillId="0" borderId="59" xfId="0" applyNumberFormat="1" applyFont="1" applyFill="1" applyBorder="1" applyAlignment="1">
      <alignment horizontal="center" vertical="center"/>
    </xf>
    <xf numFmtId="10" fontId="23" fillId="0" borderId="56" xfId="0" applyNumberFormat="1" applyFont="1" applyFill="1" applyBorder="1" applyAlignment="1">
      <alignment horizontal="center" vertical="center"/>
    </xf>
    <xf numFmtId="10" fontId="23" fillId="0" borderId="0" xfId="0" applyNumberFormat="1" applyFont="1" applyFill="1" applyAlignment="1">
      <alignment horizontal="center" vertical="center"/>
    </xf>
    <xf numFmtId="10" fontId="23" fillId="0" borderId="16" xfId="0" applyNumberFormat="1" applyFont="1" applyFill="1" applyBorder="1" applyAlignment="1">
      <alignment horizontal="center" vertical="center"/>
    </xf>
    <xf numFmtId="0" fontId="41" fillId="2" borderId="44" xfId="3" applyFont="1" applyFill="1" applyBorder="1" applyAlignment="1" applyProtection="1">
      <alignment horizontal="left" vertical="center"/>
    </xf>
    <xf numFmtId="0" fontId="41" fillId="2" borderId="58" xfId="3" applyFont="1" applyFill="1" applyBorder="1" applyAlignment="1" applyProtection="1">
      <alignment horizontal="left" vertical="center"/>
    </xf>
    <xf numFmtId="10" fontId="25" fillId="2" borderId="59" xfId="0" applyNumberFormat="1" applyFont="1" applyFill="1" applyBorder="1" applyAlignment="1">
      <alignment horizontal="center" vertical="center"/>
    </xf>
    <xf numFmtId="10" fontId="25" fillId="2" borderId="56" xfId="0" applyNumberFormat="1" applyFont="1" applyFill="1" applyBorder="1" applyAlignment="1">
      <alignment horizontal="center" vertical="center"/>
    </xf>
    <xf numFmtId="10" fontId="25" fillId="2" borderId="41" xfId="0" applyNumberFormat="1" applyFont="1" applyFill="1" applyBorder="1" applyAlignment="1">
      <alignment horizontal="center" vertical="center"/>
    </xf>
    <xf numFmtId="10" fontId="25" fillId="2" borderId="57" xfId="0" applyNumberFormat="1" applyFont="1" applyFill="1" applyBorder="1" applyAlignment="1">
      <alignment horizontal="center" vertical="center"/>
    </xf>
    <xf numFmtId="0" fontId="25" fillId="2" borderId="20" xfId="0" applyFont="1" applyFill="1" applyBorder="1" applyAlignment="1">
      <alignment horizontal="center" vertical="center"/>
    </xf>
    <xf numFmtId="10" fontId="25" fillId="2" borderId="0" xfId="0" applyNumberFormat="1" applyFont="1" applyFill="1" applyAlignment="1">
      <alignment horizontal="center" vertical="center"/>
    </xf>
    <xf numFmtId="0" fontId="25" fillId="2" borderId="44" xfId="0" applyFont="1" applyFill="1" applyBorder="1" applyAlignment="1">
      <alignment horizontal="center" vertical="center"/>
    </xf>
    <xf numFmtId="10" fontId="25" fillId="2" borderId="42" xfId="0" applyNumberFormat="1" applyFont="1" applyFill="1" applyBorder="1" applyAlignment="1">
      <alignment horizontal="center" vertical="center"/>
    </xf>
    <xf numFmtId="0" fontId="25" fillId="2" borderId="53" xfId="0" applyFont="1" applyFill="1" applyBorder="1" applyAlignment="1">
      <alignment horizontal="center" vertical="center"/>
    </xf>
    <xf numFmtId="0" fontId="25" fillId="2" borderId="39" xfId="0" applyFont="1" applyFill="1" applyBorder="1" applyAlignment="1">
      <alignment horizontal="center" vertical="center"/>
    </xf>
    <xf numFmtId="0" fontId="23" fillId="2" borderId="38" xfId="0" applyFont="1" applyFill="1" applyBorder="1" applyAlignment="1">
      <alignment vertical="center"/>
    </xf>
    <xf numFmtId="0" fontId="23" fillId="2" borderId="48" xfId="0" applyFont="1" applyFill="1" applyBorder="1" applyAlignment="1">
      <alignment vertical="center"/>
    </xf>
    <xf numFmtId="0" fontId="25" fillId="2" borderId="45" xfId="0" applyFont="1" applyFill="1" applyBorder="1" applyAlignment="1">
      <alignment horizontal="center" vertical="center"/>
    </xf>
    <xf numFmtId="0" fontId="23" fillId="2" borderId="46" xfId="0" applyFont="1" applyFill="1" applyBorder="1" applyAlignment="1">
      <alignment horizontal="center" vertical="center"/>
    </xf>
    <xf numFmtId="0" fontId="25" fillId="2" borderId="46" xfId="0" applyFont="1" applyFill="1" applyBorder="1" applyAlignment="1">
      <alignment horizontal="center" vertical="center"/>
    </xf>
    <xf numFmtId="0" fontId="23" fillId="2" borderId="47" xfId="0" applyFont="1" applyFill="1" applyBorder="1" applyAlignment="1">
      <alignment horizontal="center" vertical="center"/>
    </xf>
    <xf numFmtId="0" fontId="23" fillId="2" borderId="50" xfId="0" applyFont="1" applyFill="1" applyBorder="1" applyAlignment="1">
      <alignment horizontal="center" vertical="center"/>
    </xf>
    <xf numFmtId="0" fontId="23" fillId="2" borderId="51" xfId="0" applyFont="1" applyFill="1" applyBorder="1" applyAlignment="1">
      <alignment horizontal="center" vertical="center"/>
    </xf>
    <xf numFmtId="0" fontId="23" fillId="2" borderId="52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vertical="center"/>
    </xf>
    <xf numFmtId="10" fontId="23" fillId="2" borderId="43" xfId="0" applyNumberFormat="1" applyFont="1" applyFill="1" applyBorder="1" applyAlignment="1">
      <alignment horizontal="center" vertical="center"/>
    </xf>
    <xf numFmtId="0" fontId="23" fillId="2" borderId="44" xfId="0" applyFont="1" applyFill="1" applyBorder="1" applyAlignment="1">
      <alignment horizontal="center" vertical="center"/>
    </xf>
    <xf numFmtId="10" fontId="23" fillId="2" borderId="16" xfId="0" applyNumberFormat="1" applyFont="1" applyFill="1" applyBorder="1" applyAlignment="1">
      <alignment horizontal="center" vertical="center"/>
    </xf>
    <xf numFmtId="10" fontId="23" fillId="2" borderId="0" xfId="0" applyNumberFormat="1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10" fontId="23" fillId="2" borderId="56" xfId="0" applyNumberFormat="1" applyFont="1" applyFill="1" applyBorder="1" applyAlignment="1">
      <alignment horizontal="center" vertical="center"/>
    </xf>
    <xf numFmtId="10" fontId="23" fillId="2" borderId="55" xfId="0" applyNumberFormat="1" applyFont="1" applyFill="1" applyBorder="1" applyAlignment="1">
      <alignment horizontal="center" vertical="center"/>
    </xf>
    <xf numFmtId="0" fontId="23" fillId="2" borderId="58" xfId="0" applyFont="1" applyFill="1" applyBorder="1" applyAlignment="1">
      <alignment horizontal="center" vertical="center"/>
    </xf>
    <xf numFmtId="0" fontId="23" fillId="2" borderId="57" xfId="0" applyFont="1" applyFill="1" applyBorder="1" applyAlignment="1">
      <alignment horizontal="center" vertical="center"/>
    </xf>
    <xf numFmtId="10" fontId="25" fillId="2" borderId="40" xfId="0" applyNumberFormat="1" applyFont="1" applyFill="1" applyBorder="1" applyAlignment="1">
      <alignment horizontal="center" vertical="center"/>
    </xf>
    <xf numFmtId="10" fontId="25" fillId="2" borderId="43" xfId="0" applyNumberFormat="1" applyFont="1" applyFill="1" applyBorder="1" applyAlignment="1">
      <alignment horizontal="center" vertical="center"/>
    </xf>
    <xf numFmtId="10" fontId="25" fillId="2" borderId="49" xfId="0" applyNumberFormat="1" applyFont="1" applyFill="1" applyBorder="1" applyAlignment="1">
      <alignment horizontal="center" vertical="center"/>
    </xf>
    <xf numFmtId="0" fontId="25" fillId="2" borderId="50" xfId="0" applyFont="1" applyFill="1" applyBorder="1" applyAlignment="1">
      <alignment horizontal="center" vertical="center"/>
    </xf>
    <xf numFmtId="0" fontId="25" fillId="2" borderId="51" xfId="0" applyFont="1" applyFill="1" applyBorder="1" applyAlignment="1">
      <alignment horizontal="center" vertical="center"/>
    </xf>
    <xf numFmtId="0" fontId="25" fillId="2" borderId="52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right" vertical="center"/>
    </xf>
    <xf numFmtId="10" fontId="23" fillId="2" borderId="18" xfId="0" applyNumberFormat="1" applyFont="1" applyFill="1" applyBorder="1" applyAlignment="1">
      <alignment horizontal="center" vertical="center"/>
    </xf>
    <xf numFmtId="0" fontId="23" fillId="2" borderId="20" xfId="0" applyFont="1" applyFill="1" applyBorder="1" applyAlignment="1">
      <alignment horizontal="center" vertical="center"/>
    </xf>
    <xf numFmtId="10" fontId="25" fillId="2" borderId="17" xfId="0" applyNumberFormat="1" applyFont="1" applyFill="1" applyBorder="1" applyAlignment="1">
      <alignment horizontal="center" vertical="center"/>
    </xf>
    <xf numFmtId="10" fontId="25" fillId="2" borderId="16" xfId="0" applyNumberFormat="1" applyFont="1" applyFill="1" applyBorder="1" applyAlignment="1">
      <alignment horizontal="center" vertical="center"/>
    </xf>
    <xf numFmtId="0" fontId="23" fillId="2" borderId="45" xfId="0" applyFont="1" applyFill="1" applyBorder="1" applyAlignment="1">
      <alignment horizontal="center" vertical="center"/>
    </xf>
    <xf numFmtId="10" fontId="25" fillId="2" borderId="55" xfId="0" applyNumberFormat="1" applyFont="1" applyFill="1" applyBorder="1" applyAlignment="1">
      <alignment horizontal="center" vertical="center"/>
    </xf>
    <xf numFmtId="0" fontId="23" fillId="2" borderId="38" xfId="0" applyFont="1" applyFill="1" applyBorder="1" applyAlignment="1">
      <alignment horizontal="left" vertical="center"/>
    </xf>
    <xf numFmtId="0" fontId="23" fillId="2" borderId="48" xfId="0" applyFont="1" applyFill="1" applyBorder="1" applyAlignment="1">
      <alignment horizontal="right" vertical="center"/>
    </xf>
    <xf numFmtId="0" fontId="23" fillId="2" borderId="6" xfId="0" applyFont="1" applyFill="1" applyBorder="1" applyAlignment="1">
      <alignment horizontal="left" vertical="center"/>
    </xf>
    <xf numFmtId="10" fontId="23" fillId="2" borderId="59" xfId="0" applyNumberFormat="1" applyFont="1" applyFill="1" applyBorder="1" applyAlignment="1">
      <alignment horizontal="center" vertical="center"/>
    </xf>
    <xf numFmtId="0" fontId="25" fillId="2" borderId="42" xfId="0" applyFont="1" applyFill="1" applyBorder="1" applyAlignment="1">
      <alignment horizontal="center" vertical="center"/>
    </xf>
    <xf numFmtId="0" fontId="25" fillId="2" borderId="15" xfId="0" applyFont="1" applyFill="1" applyBorder="1" applyAlignment="1">
      <alignment horizontal="center" vertical="center"/>
    </xf>
    <xf numFmtId="10" fontId="25" fillId="2" borderId="18" xfId="0" applyNumberFormat="1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41" fillId="2" borderId="10" xfId="3" applyFont="1" applyFill="1" applyBorder="1" applyAlignment="1" applyProtection="1">
      <alignment horizontal="left" vertical="center"/>
    </xf>
    <xf numFmtId="0" fontId="23" fillId="2" borderId="42" xfId="3" applyFont="1" applyFill="1" applyBorder="1" applyAlignment="1" applyProtection="1">
      <alignment horizontal="center" vertical="center"/>
    </xf>
    <xf numFmtId="0" fontId="32" fillId="2" borderId="58" xfId="0" applyFont="1" applyFill="1" applyBorder="1" applyAlignment="1">
      <alignment horizontal="left" vertical="center" wrapText="1"/>
    </xf>
    <xf numFmtId="0" fontId="18" fillId="2" borderId="49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vertical="center"/>
    </xf>
    <xf numFmtId="10" fontId="23" fillId="2" borderId="11" xfId="0" applyNumberFormat="1" applyFont="1" applyFill="1" applyBorder="1" applyAlignment="1">
      <alignment horizontal="center" vertical="center"/>
    </xf>
    <xf numFmtId="0" fontId="23" fillId="2" borderId="11" xfId="0" applyFont="1" applyFill="1" applyBorder="1" applyAlignment="1">
      <alignment horizontal="center" vertical="center"/>
    </xf>
    <xf numFmtId="0" fontId="23" fillId="2" borderId="63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5" fillId="2" borderId="63" xfId="0" applyFont="1" applyFill="1" applyBorder="1" applyAlignment="1">
      <alignment horizontal="center" vertical="center" wrapText="1"/>
    </xf>
    <xf numFmtId="10" fontId="25" fillId="2" borderId="127" xfId="0" applyNumberFormat="1" applyFont="1" applyFill="1" applyBorder="1" applyAlignment="1">
      <alignment horizontal="center" vertical="center"/>
    </xf>
    <xf numFmtId="10" fontId="25" fillId="2" borderId="2" xfId="0" applyNumberFormat="1" applyFont="1" applyFill="1" applyBorder="1" applyAlignment="1">
      <alignment horizontal="center" vertical="center"/>
    </xf>
    <xf numFmtId="0" fontId="23" fillId="2" borderId="48" xfId="0" applyFont="1" applyFill="1" applyBorder="1" applyAlignment="1">
      <alignment horizontal="left" vertical="center"/>
    </xf>
    <xf numFmtId="0" fontId="41" fillId="2" borderId="6" xfId="0" applyFont="1" applyFill="1" applyBorder="1" applyAlignment="1">
      <alignment vertical="center"/>
    </xf>
    <xf numFmtId="0" fontId="41" fillId="2" borderId="48" xfId="0" applyFont="1" applyFill="1" applyBorder="1" applyAlignment="1">
      <alignment vertical="center"/>
    </xf>
    <xf numFmtId="0" fontId="25" fillId="2" borderId="42" xfId="3" applyFont="1" applyFill="1" applyBorder="1" applyAlignment="1" applyProtection="1">
      <alignment horizontal="center" vertical="center"/>
    </xf>
    <xf numFmtId="0" fontId="41" fillId="2" borderId="20" xfId="0" applyFont="1" applyFill="1" applyBorder="1" applyAlignment="1">
      <alignment horizontal="left" vertical="center" wrapText="1"/>
    </xf>
    <xf numFmtId="0" fontId="31" fillId="2" borderId="0" xfId="0" applyFont="1" applyFill="1" applyAlignment="1">
      <alignment horizontal="center" vertical="center" wrapText="1"/>
    </xf>
    <xf numFmtId="0" fontId="25" fillId="2" borderId="49" xfId="3" applyFont="1" applyFill="1" applyBorder="1" applyAlignment="1" applyProtection="1">
      <alignment horizontal="center" vertical="center"/>
    </xf>
    <xf numFmtId="10" fontId="23" fillId="2" borderId="41" xfId="0" applyNumberFormat="1" applyFont="1" applyFill="1" applyBorder="1" applyAlignment="1">
      <alignment horizontal="center" vertical="center"/>
    </xf>
    <xf numFmtId="10" fontId="23" fillId="2" borderId="57" xfId="0" applyNumberFormat="1" applyFont="1" applyFill="1" applyBorder="1" applyAlignment="1">
      <alignment horizontal="center" vertical="center"/>
    </xf>
    <xf numFmtId="0" fontId="32" fillId="2" borderId="20" xfId="3" applyFont="1" applyFill="1" applyBorder="1" applyAlignment="1" applyProtection="1">
      <alignment horizontal="left" vertical="center"/>
    </xf>
    <xf numFmtId="0" fontId="23" fillId="2" borderId="0" xfId="3" applyFont="1" applyFill="1" applyBorder="1" applyAlignment="1" applyProtection="1">
      <alignment horizontal="center" vertical="center"/>
    </xf>
    <xf numFmtId="0" fontId="23" fillId="0" borderId="38" xfId="0" applyFont="1" applyFill="1" applyBorder="1" applyAlignment="1">
      <alignment vertical="center"/>
    </xf>
    <xf numFmtId="0" fontId="23" fillId="0" borderId="6" xfId="0" applyFont="1" applyFill="1" applyBorder="1" applyAlignment="1">
      <alignment vertical="center"/>
    </xf>
    <xf numFmtId="0" fontId="23" fillId="0" borderId="38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40" fillId="0" borderId="41" xfId="0" applyFont="1" applyBorder="1" applyAlignment="1">
      <alignment horizontal="center" vertical="center" wrapText="1"/>
    </xf>
    <xf numFmtId="0" fontId="40" fillId="0" borderId="57" xfId="0" applyFont="1" applyBorder="1" applyAlignment="1">
      <alignment horizontal="center" vertical="center" wrapText="1"/>
    </xf>
    <xf numFmtId="0" fontId="41" fillId="2" borderId="20" xfId="3" applyFont="1" applyFill="1" applyBorder="1" applyAlignment="1" applyProtection="1">
      <alignment horizontal="left" vertical="center"/>
    </xf>
    <xf numFmtId="0" fontId="25" fillId="2" borderId="0" xfId="3" applyFont="1" applyFill="1" applyBorder="1" applyAlignment="1" applyProtection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10" fontId="25" fillId="2" borderId="68" xfId="0" applyNumberFormat="1" applyFont="1" applyFill="1" applyBorder="1" applyAlignment="1">
      <alignment horizontal="center" vertical="center"/>
    </xf>
    <xf numFmtId="10" fontId="25" fillId="2" borderId="0" xfId="0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25" fillId="2" borderId="41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3" fillId="0" borderId="39" xfId="0" applyFont="1" applyFill="1" applyBorder="1" applyAlignment="1">
      <alignment horizontal="center" vertical="center"/>
    </xf>
    <xf numFmtId="0" fontId="25" fillId="2" borderId="49" xfId="0" applyFont="1" applyFill="1" applyBorder="1" applyAlignment="1">
      <alignment horizontal="center" vertical="center"/>
    </xf>
    <xf numFmtId="0" fontId="25" fillId="2" borderId="57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 wrapText="1"/>
    </xf>
    <xf numFmtId="10" fontId="25" fillId="2" borderId="54" xfId="0" applyNumberFormat="1" applyFont="1" applyFill="1" applyBorder="1" applyAlignment="1">
      <alignment horizontal="center" vertical="center"/>
    </xf>
    <xf numFmtId="0" fontId="25" fillId="2" borderId="58" xfId="0" applyFont="1" applyFill="1" applyBorder="1" applyAlignment="1">
      <alignment horizontal="center" vertical="center"/>
    </xf>
    <xf numFmtId="10" fontId="25" fillId="2" borderId="49" xfId="0" applyNumberFormat="1" applyFont="1" applyFill="1" applyBorder="1" applyAlignment="1">
      <alignment horizontal="left" vertical="center"/>
    </xf>
    <xf numFmtId="0" fontId="41" fillId="0" borderId="38" xfId="0" applyFont="1" applyBorder="1" applyAlignment="1">
      <alignment horizontal="center" vertical="center"/>
    </xf>
    <xf numFmtId="0" fontId="25" fillId="0" borderId="53" xfId="0" applyFont="1" applyFill="1" applyBorder="1" applyAlignment="1">
      <alignment horizontal="left" vertical="center"/>
    </xf>
    <xf numFmtId="0" fontId="25" fillId="0" borderId="39" xfId="0" applyFont="1" applyBorder="1" applyAlignment="1">
      <alignment horizontal="left" vertical="center"/>
    </xf>
    <xf numFmtId="0" fontId="6" fillId="2" borderId="6" xfId="0" applyFont="1" applyFill="1" applyBorder="1" applyAlignment="1">
      <alignment vertical="center"/>
    </xf>
    <xf numFmtId="10" fontId="23" fillId="2" borderId="3" xfId="0" applyNumberFormat="1" applyFont="1" applyFill="1" applyBorder="1" applyAlignment="1">
      <alignment horizontal="center" vertical="center"/>
    </xf>
    <xf numFmtId="10" fontId="23" fillId="2" borderId="68" xfId="0" applyNumberFormat="1" applyFont="1" applyFill="1" applyBorder="1" applyAlignment="1">
      <alignment horizontal="center" vertical="center"/>
    </xf>
    <xf numFmtId="10" fontId="23" fillId="2" borderId="71" xfId="0" applyNumberFormat="1" applyFont="1" applyFill="1" applyBorder="1" applyAlignment="1">
      <alignment horizontal="center" vertical="center"/>
    </xf>
    <xf numFmtId="10" fontId="25" fillId="2" borderId="72" xfId="0" applyNumberFormat="1" applyFont="1" applyFill="1" applyBorder="1" applyAlignment="1">
      <alignment horizontal="center" vertical="center"/>
    </xf>
    <xf numFmtId="0" fontId="23" fillId="2" borderId="37" xfId="0" applyFont="1" applyFill="1" applyBorder="1" applyAlignment="1">
      <alignment horizontal="center" vertical="center"/>
    </xf>
    <xf numFmtId="0" fontId="23" fillId="2" borderId="26" xfId="0" applyFont="1" applyFill="1" applyBorder="1" applyAlignment="1">
      <alignment horizontal="center" vertical="center"/>
    </xf>
    <xf numFmtId="0" fontId="23" fillId="2" borderId="27" xfId="0" applyFont="1" applyFill="1" applyBorder="1" applyAlignment="1">
      <alignment horizontal="center" vertical="center"/>
    </xf>
    <xf numFmtId="0" fontId="25" fillId="2" borderId="27" xfId="0" applyFont="1" applyFill="1" applyBorder="1" applyAlignment="1">
      <alignment horizontal="center" vertical="center"/>
    </xf>
    <xf numFmtId="0" fontId="25" fillId="2" borderId="37" xfId="0" applyFont="1" applyFill="1" applyBorder="1" applyAlignment="1">
      <alignment horizontal="center" vertical="center"/>
    </xf>
    <xf numFmtId="0" fontId="25" fillId="2" borderId="47" xfId="0" applyFont="1" applyFill="1" applyBorder="1" applyAlignment="1">
      <alignment horizontal="center" vertical="center"/>
    </xf>
    <xf numFmtId="0" fontId="32" fillId="0" borderId="58" xfId="0" applyFont="1" applyFill="1" applyBorder="1" applyAlignment="1">
      <alignment horizontal="center" vertical="center" wrapText="1"/>
    </xf>
    <xf numFmtId="0" fontId="41" fillId="2" borderId="58" xfId="0" applyFont="1" applyFill="1" applyBorder="1" applyAlignment="1">
      <alignment horizontal="left" vertical="center" wrapText="1"/>
    </xf>
    <xf numFmtId="0" fontId="31" fillId="2" borderId="49" xfId="0" applyFont="1" applyFill="1" applyBorder="1" applyAlignment="1">
      <alignment horizontal="center" vertical="center" wrapText="1"/>
    </xf>
    <xf numFmtId="0" fontId="59" fillId="0" borderId="44" xfId="3" applyFont="1" applyBorder="1" applyAlignment="1" applyProtection="1">
      <alignment horizontal="left" vertical="center"/>
    </xf>
    <xf numFmtId="0" fontId="58" fillId="2" borderId="38" xfId="0" applyFont="1" applyFill="1" applyBorder="1" applyAlignment="1">
      <alignment vertical="center"/>
    </xf>
    <xf numFmtId="0" fontId="58" fillId="0" borderId="38" xfId="0" applyFont="1" applyBorder="1" applyAlignment="1">
      <alignment horizontal="center" vertical="center"/>
    </xf>
    <xf numFmtId="0" fontId="25" fillId="2" borderId="48" xfId="0" applyFont="1" applyFill="1" applyBorder="1" applyAlignment="1">
      <alignment vertical="center"/>
    </xf>
    <xf numFmtId="0" fontId="25" fillId="0" borderId="0" xfId="0" applyFont="1" applyAlignment="1">
      <alignment horizontal="left" vertical="center"/>
    </xf>
    <xf numFmtId="10" fontId="25" fillId="2" borderId="3" xfId="0" applyNumberFormat="1" applyFont="1" applyFill="1" applyBorder="1" applyAlignment="1">
      <alignment horizontal="center" vertical="center"/>
    </xf>
    <xf numFmtId="0" fontId="25" fillId="2" borderId="26" xfId="0" applyFont="1" applyFill="1" applyBorder="1" applyAlignment="1">
      <alignment horizontal="center" vertical="center"/>
    </xf>
    <xf numFmtId="0" fontId="18" fillId="2" borderId="42" xfId="0" applyFont="1" applyFill="1" applyBorder="1" applyAlignment="1">
      <alignment horizontal="center" vertical="center" wrapText="1"/>
    </xf>
    <xf numFmtId="0" fontId="32" fillId="2" borderId="58" xfId="0" applyFont="1" applyFill="1" applyBorder="1" applyAlignment="1">
      <alignment horizontal="center" vertical="center" wrapText="1"/>
    </xf>
    <xf numFmtId="0" fontId="23" fillId="9" borderId="6" xfId="0" applyFont="1" applyFill="1" applyBorder="1" applyAlignment="1">
      <alignment horizontal="center" vertical="center"/>
    </xf>
    <xf numFmtId="0" fontId="52" fillId="0" borderId="38" xfId="0" applyFont="1" applyBorder="1" applyAlignment="1">
      <alignment vertical="center"/>
    </xf>
    <xf numFmtId="0" fontId="58" fillId="0" borderId="6" xfId="0" applyFont="1" applyBorder="1" applyAlignment="1">
      <alignment horizontal="center" vertical="center"/>
    </xf>
    <xf numFmtId="0" fontId="52" fillId="0" borderId="44" xfId="0" applyFont="1" applyBorder="1" applyAlignment="1">
      <alignment horizontal="center" vertical="center"/>
    </xf>
    <xf numFmtId="10" fontId="52" fillId="0" borderId="42" xfId="0" applyNumberFormat="1" applyFont="1" applyBorder="1" applyAlignment="1">
      <alignment horizontal="center" vertical="center"/>
    </xf>
    <xf numFmtId="0" fontId="52" fillId="0" borderId="41" xfId="0" applyFont="1" applyBorder="1" applyAlignment="1">
      <alignment horizontal="center" vertical="center"/>
    </xf>
    <xf numFmtId="0" fontId="52" fillId="0" borderId="39" xfId="0" applyFont="1" applyBorder="1" applyAlignment="1">
      <alignment horizontal="center" vertical="center"/>
    </xf>
    <xf numFmtId="0" fontId="52" fillId="0" borderId="42" xfId="0" applyFont="1" applyBorder="1" applyAlignment="1">
      <alignment horizontal="center" vertical="center"/>
    </xf>
    <xf numFmtId="10" fontId="52" fillId="0" borderId="43" xfId="0" applyNumberFormat="1" applyFont="1" applyBorder="1" applyAlignment="1">
      <alignment horizontal="center" vertical="center"/>
    </xf>
    <xf numFmtId="0" fontId="52" fillId="0" borderId="46" xfId="0" applyFont="1" applyBorder="1" applyAlignment="1">
      <alignment horizontal="center" vertical="center"/>
    </xf>
    <xf numFmtId="0" fontId="52" fillId="0" borderId="45" xfId="0" applyFont="1" applyBorder="1" applyAlignment="1">
      <alignment horizontal="center" vertical="center"/>
    </xf>
    <xf numFmtId="0" fontId="52" fillId="0" borderId="60" xfId="0" applyFont="1" applyBorder="1" applyAlignment="1">
      <alignment horizontal="center" vertical="center"/>
    </xf>
    <xf numFmtId="0" fontId="58" fillId="0" borderId="36" xfId="0" applyFont="1" applyBorder="1" applyAlignment="1">
      <alignment horizontal="center" vertical="center"/>
    </xf>
    <xf numFmtId="0" fontId="52" fillId="0" borderId="62" xfId="0" applyFont="1" applyBorder="1" applyAlignment="1">
      <alignment horizontal="center" vertical="center"/>
    </xf>
    <xf numFmtId="0" fontId="52" fillId="0" borderId="6" xfId="0" applyFont="1" applyBorder="1" applyAlignment="1">
      <alignment horizontal="right" vertical="center"/>
    </xf>
    <xf numFmtId="0" fontId="52" fillId="0" borderId="6" xfId="0" applyFont="1" applyBorder="1" applyAlignment="1">
      <alignment horizontal="center" vertical="center"/>
    </xf>
    <xf numFmtId="0" fontId="52" fillId="0" borderId="20" xfId="0" applyFont="1" applyBorder="1" applyAlignment="1">
      <alignment horizontal="center" vertical="center"/>
    </xf>
    <xf numFmtId="10" fontId="52" fillId="0" borderId="0" xfId="0" applyNumberFormat="1" applyFont="1" applyAlignment="1">
      <alignment horizontal="center" vertical="center"/>
    </xf>
    <xf numFmtId="0" fontId="52" fillId="0" borderId="3" xfId="0" applyFont="1" applyBorder="1" applyAlignment="1">
      <alignment horizontal="center" vertical="center"/>
    </xf>
    <xf numFmtId="0" fontId="52" fillId="0" borderId="15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10" fontId="52" fillId="0" borderId="18" xfId="0" applyNumberFormat="1" applyFont="1" applyBorder="1" applyAlignment="1">
      <alignment horizontal="center" vertical="center"/>
    </xf>
    <xf numFmtId="0" fontId="52" fillId="0" borderId="26" xfId="0" applyFont="1" applyBorder="1" applyAlignment="1">
      <alignment horizontal="center" vertical="center"/>
    </xf>
    <xf numFmtId="0" fontId="52" fillId="0" borderId="27" xfId="0" applyFont="1" applyBorder="1" applyAlignment="1">
      <alignment horizontal="center" vertical="center"/>
    </xf>
    <xf numFmtId="0" fontId="52" fillId="0" borderId="37" xfId="0" applyFont="1" applyBorder="1" applyAlignment="1">
      <alignment horizontal="center" vertical="center"/>
    </xf>
    <xf numFmtId="0" fontId="52" fillId="0" borderId="36" xfId="0" applyFont="1" applyBorder="1" applyAlignment="1">
      <alignment horizontal="center" vertical="center"/>
    </xf>
    <xf numFmtId="0" fontId="52" fillId="0" borderId="64" xfId="0" applyFont="1" applyBorder="1" applyAlignment="1">
      <alignment horizontal="center" vertical="center"/>
    </xf>
    <xf numFmtId="0" fontId="52" fillId="0" borderId="48" xfId="0" applyFont="1" applyBorder="1" applyAlignment="1">
      <alignment horizontal="right" vertical="center"/>
    </xf>
    <xf numFmtId="0" fontId="52" fillId="0" borderId="48" xfId="0" applyFont="1" applyBorder="1" applyAlignment="1">
      <alignment horizontal="center" vertical="center"/>
    </xf>
    <xf numFmtId="0" fontId="52" fillId="0" borderId="58" xfId="0" applyFont="1" applyBorder="1" applyAlignment="1">
      <alignment horizontal="center" vertical="center"/>
    </xf>
    <xf numFmtId="10" fontId="52" fillId="0" borderId="49" xfId="0" applyNumberFormat="1" applyFont="1" applyBorder="1" applyAlignment="1">
      <alignment horizontal="center" vertical="center"/>
    </xf>
    <xf numFmtId="0" fontId="52" fillId="0" borderId="57" xfId="0" applyFont="1" applyBorder="1" applyAlignment="1">
      <alignment horizontal="center" vertical="center"/>
    </xf>
    <xf numFmtId="0" fontId="52" fillId="0" borderId="53" xfId="0" applyFont="1" applyBorder="1" applyAlignment="1">
      <alignment horizontal="center" vertical="center"/>
    </xf>
    <xf numFmtId="0" fontId="52" fillId="0" borderId="49" xfId="0" applyFont="1" applyBorder="1" applyAlignment="1">
      <alignment horizontal="center" vertical="center"/>
    </xf>
    <xf numFmtId="10" fontId="52" fillId="0" borderId="55" xfId="0" applyNumberFormat="1" applyFont="1" applyBorder="1" applyAlignment="1">
      <alignment horizontal="center" vertical="center"/>
    </xf>
    <xf numFmtId="0" fontId="52" fillId="0" borderId="50" xfId="0" applyFont="1" applyBorder="1" applyAlignment="1">
      <alignment horizontal="center" vertical="center"/>
    </xf>
    <xf numFmtId="0" fontId="52" fillId="0" borderId="51" xfId="0" applyFont="1" applyBorder="1" applyAlignment="1">
      <alignment horizontal="center" vertical="center"/>
    </xf>
    <xf numFmtId="0" fontId="52" fillId="0" borderId="52" xfId="0" applyFont="1" applyBorder="1" applyAlignment="1">
      <alignment horizontal="center" vertical="center"/>
    </xf>
    <xf numFmtId="0" fontId="52" fillId="0" borderId="61" xfId="0" applyFont="1" applyBorder="1" applyAlignment="1">
      <alignment horizontal="center" vertical="center"/>
    </xf>
    <xf numFmtId="0" fontId="58" fillId="0" borderId="61" xfId="0" applyFont="1" applyBorder="1" applyAlignment="1">
      <alignment horizontal="center" vertical="center"/>
    </xf>
    <xf numFmtId="0" fontId="52" fillId="0" borderId="65" xfId="0" applyFont="1" applyBorder="1" applyAlignment="1">
      <alignment horizontal="center" vertical="center"/>
    </xf>
    <xf numFmtId="0" fontId="57" fillId="0" borderId="44" xfId="0" applyFont="1" applyBorder="1" applyAlignment="1">
      <alignment horizontal="left" vertical="center" wrapText="1"/>
    </xf>
    <xf numFmtId="0" fontId="60" fillId="0" borderId="42" xfId="0" applyFont="1" applyBorder="1" applyAlignment="1">
      <alignment horizontal="center" vertical="center" wrapText="1"/>
    </xf>
    <xf numFmtId="0" fontId="61" fillId="0" borderId="41" xfId="0" applyFont="1" applyBorder="1" applyAlignment="1">
      <alignment horizontal="center" vertical="center" wrapText="1"/>
    </xf>
    <xf numFmtId="0" fontId="57" fillId="0" borderId="20" xfId="0" applyFont="1" applyBorder="1" applyAlignment="1">
      <alignment horizontal="left" vertical="center" wrapText="1"/>
    </xf>
    <xf numFmtId="0" fontId="60" fillId="0" borderId="0" xfId="0" applyFont="1" applyAlignment="1">
      <alignment horizontal="center" vertical="center" wrapText="1"/>
    </xf>
    <xf numFmtId="0" fontId="61" fillId="0" borderId="3" xfId="0" applyFont="1" applyBorder="1" applyAlignment="1">
      <alignment horizontal="center" vertical="center" wrapText="1"/>
    </xf>
    <xf numFmtId="0" fontId="61" fillId="0" borderId="6" xfId="0" applyFont="1" applyBorder="1" applyAlignment="1">
      <alignment horizontal="center" vertical="center" wrapText="1"/>
    </xf>
    <xf numFmtId="0" fontId="60" fillId="0" borderId="6" xfId="0" applyFont="1" applyBorder="1" applyAlignment="1">
      <alignment horizontal="left" vertical="center"/>
    </xf>
    <xf numFmtId="0" fontId="57" fillId="0" borderId="58" xfId="0" applyFont="1" applyBorder="1" applyAlignment="1">
      <alignment horizontal="left" vertical="center" wrapText="1"/>
    </xf>
    <xf numFmtId="0" fontId="60" fillId="0" borderId="49" xfId="0" applyFont="1" applyBorder="1" applyAlignment="1">
      <alignment horizontal="center" vertical="center" wrapText="1"/>
    </xf>
    <xf numFmtId="0" fontId="61" fillId="0" borderId="57" xfId="0" applyFont="1" applyBorder="1" applyAlignment="1">
      <alignment horizontal="center" vertical="center" wrapText="1"/>
    </xf>
    <xf numFmtId="0" fontId="61" fillId="0" borderId="48" xfId="0" applyFont="1" applyBorder="1" applyAlignment="1">
      <alignment horizontal="center" vertical="center" wrapText="1"/>
    </xf>
    <xf numFmtId="0" fontId="23" fillId="9" borderId="38" xfId="0" applyFont="1" applyFill="1" applyBorder="1" applyAlignment="1">
      <alignment horizontal="center" vertical="center"/>
    </xf>
    <xf numFmtId="0" fontId="52" fillId="0" borderId="0" xfId="0" applyFont="1" applyAlignment="1">
      <alignment vertical="center"/>
    </xf>
    <xf numFmtId="164" fontId="52" fillId="0" borderId="0" xfId="0" applyNumberFormat="1" applyFont="1" applyAlignment="1">
      <alignment horizontal="center" vertical="center"/>
    </xf>
    <xf numFmtId="9" fontId="52" fillId="0" borderId="0" xfId="0" applyNumberFormat="1" applyFont="1" applyAlignment="1">
      <alignment horizontal="center" vertical="center"/>
    </xf>
    <xf numFmtId="10" fontId="23" fillId="0" borderId="16" xfId="0" applyNumberFormat="1" applyFont="1" applyBorder="1" applyAlignment="1">
      <alignment horizontal="center" vertical="center"/>
    </xf>
    <xf numFmtId="0" fontId="23" fillId="2" borderId="37" xfId="0" applyFont="1" applyFill="1" applyBorder="1" applyAlignment="1">
      <alignment horizontal="center" vertical="center"/>
    </xf>
    <xf numFmtId="0" fontId="37" fillId="2" borderId="46" xfId="0" applyFont="1" applyFill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10" fontId="23" fillId="0" borderId="43" xfId="0" applyNumberFormat="1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32" fillId="9" borderId="20" xfId="0" applyFont="1" applyFill="1" applyBorder="1" applyAlignment="1">
      <alignment horizontal="left" vertical="center" wrapText="1"/>
    </xf>
    <xf numFmtId="0" fontId="25" fillId="9" borderId="15" xfId="0" applyFont="1" applyFill="1" applyBorder="1" applyAlignment="1">
      <alignment horizontal="center" vertical="center"/>
    </xf>
    <xf numFmtId="0" fontId="25" fillId="9" borderId="15" xfId="0" applyFont="1" applyFill="1" applyBorder="1" applyAlignment="1">
      <alignment vertical="center"/>
    </xf>
    <xf numFmtId="10" fontId="25" fillId="9" borderId="16" xfId="0" applyNumberFormat="1" applyFont="1" applyFill="1" applyBorder="1" applyAlignment="1">
      <alignment vertical="center"/>
    </xf>
    <xf numFmtId="0" fontId="52" fillId="9" borderId="20" xfId="0" applyFont="1" applyFill="1" applyBorder="1" applyAlignment="1">
      <alignment horizontal="center" vertical="center"/>
    </xf>
    <xf numFmtId="10" fontId="23" fillId="9" borderId="18" xfId="0" applyNumberFormat="1" applyFont="1" applyFill="1" applyBorder="1" applyAlignment="1">
      <alignment horizontal="center" vertical="center"/>
    </xf>
    <xf numFmtId="10" fontId="25" fillId="9" borderId="3" xfId="0" applyNumberFormat="1" applyFont="1" applyFill="1" applyBorder="1" applyAlignment="1">
      <alignment horizontal="center" vertical="center"/>
    </xf>
    <xf numFmtId="0" fontId="23" fillId="10" borderId="15" xfId="0" applyFont="1" applyFill="1" applyBorder="1" applyAlignment="1">
      <alignment vertical="center"/>
    </xf>
    <xf numFmtId="10" fontId="23" fillId="10" borderId="16" xfId="0" applyNumberFormat="1" applyFont="1" applyFill="1" applyBorder="1" applyAlignment="1">
      <alignment vertical="center"/>
    </xf>
    <xf numFmtId="0" fontId="23" fillId="0" borderId="53" xfId="0" applyFont="1" applyBorder="1" applyAlignment="1">
      <alignment horizontal="center" vertical="center"/>
    </xf>
    <xf numFmtId="10" fontId="23" fillId="0" borderId="55" xfId="0" applyNumberFormat="1" applyFont="1" applyBorder="1" applyAlignment="1">
      <alignment horizontal="center" vertical="center"/>
    </xf>
    <xf numFmtId="0" fontId="23" fillId="2" borderId="37" xfId="0" applyFont="1" applyFill="1" applyBorder="1" applyAlignment="1">
      <alignment horizontal="center" vertical="center"/>
    </xf>
    <xf numFmtId="0" fontId="23" fillId="10" borderId="38" xfId="0" applyFont="1" applyFill="1" applyBorder="1" applyAlignment="1">
      <alignment horizontal="left" vertical="center"/>
    </xf>
    <xf numFmtId="0" fontId="23" fillId="10" borderId="60" xfId="0" applyFont="1" applyFill="1" applyBorder="1" applyAlignment="1">
      <alignment horizontal="center" vertical="center"/>
    </xf>
    <xf numFmtId="0" fontId="23" fillId="10" borderId="36" xfId="0" applyFont="1" applyFill="1" applyBorder="1" applyAlignment="1">
      <alignment horizontal="center" vertical="center"/>
    </xf>
    <xf numFmtId="0" fontId="23" fillId="10" borderId="6" xfId="0" applyFont="1" applyFill="1" applyBorder="1" applyAlignment="1">
      <alignment horizontal="center" vertical="center"/>
    </xf>
    <xf numFmtId="0" fontId="23" fillId="10" borderId="50" xfId="0" applyFont="1" applyFill="1" applyBorder="1" applyAlignment="1">
      <alignment horizontal="center" vertical="center"/>
    </xf>
    <xf numFmtId="0" fontId="23" fillId="10" borderId="51" xfId="0" applyFont="1" applyFill="1" applyBorder="1" applyAlignment="1">
      <alignment horizontal="center" vertical="center"/>
    </xf>
    <xf numFmtId="0" fontId="18" fillId="10" borderId="38" xfId="0" applyFont="1" applyFill="1" applyBorder="1" applyAlignment="1">
      <alignment horizontal="left" vertical="center"/>
    </xf>
    <xf numFmtId="0" fontId="23" fillId="10" borderId="38" xfId="0" applyFont="1" applyFill="1" applyBorder="1" applyAlignment="1">
      <alignment vertical="center"/>
    </xf>
    <xf numFmtId="0" fontId="23" fillId="10" borderId="38" xfId="0" applyFont="1" applyFill="1" applyBorder="1" applyAlignment="1">
      <alignment horizontal="center" vertical="center"/>
    </xf>
    <xf numFmtId="0" fontId="23" fillId="10" borderId="26" xfId="0" applyFont="1" applyFill="1" applyBorder="1" applyAlignment="1">
      <alignment horizontal="center" vertical="center"/>
    </xf>
    <xf numFmtId="0" fontId="23" fillId="10" borderId="27" xfId="0" applyFont="1" applyFill="1" applyBorder="1" applyAlignment="1">
      <alignment horizontal="center" vertical="center"/>
    </xf>
    <xf numFmtId="0" fontId="25" fillId="11" borderId="38" xfId="0" applyFont="1" applyFill="1" applyBorder="1" applyAlignment="1">
      <alignment horizontal="center" vertical="center"/>
    </xf>
    <xf numFmtId="0" fontId="23" fillId="10" borderId="6" xfId="0" applyFont="1" applyFill="1" applyBorder="1" applyAlignment="1">
      <alignment horizontal="right" vertical="center"/>
    </xf>
    <xf numFmtId="0" fontId="25" fillId="10" borderId="15" xfId="0" applyFont="1" applyFill="1" applyBorder="1" applyAlignment="1">
      <alignment horizontal="center" vertical="center"/>
    </xf>
    <xf numFmtId="10" fontId="25" fillId="10" borderId="17" xfId="0" applyNumberFormat="1" applyFont="1" applyFill="1" applyBorder="1" applyAlignment="1">
      <alignment horizontal="center" vertical="center"/>
    </xf>
    <xf numFmtId="0" fontId="23" fillId="10" borderId="20" xfId="0" applyFont="1" applyFill="1" applyBorder="1" applyAlignment="1">
      <alignment horizontal="center" vertical="center"/>
    </xf>
    <xf numFmtId="0" fontId="23" fillId="10" borderId="6" xfId="0" applyFont="1" applyFill="1" applyBorder="1" applyAlignment="1">
      <alignment vertical="center"/>
    </xf>
    <xf numFmtId="0" fontId="23" fillId="10" borderId="46" xfId="0" applyFont="1" applyFill="1" applyBorder="1" applyAlignment="1">
      <alignment horizontal="center" vertical="center"/>
    </xf>
    <xf numFmtId="0" fontId="32" fillId="10" borderId="20" xfId="0" applyFont="1" applyFill="1" applyBorder="1" applyAlignment="1">
      <alignment horizontal="left" vertical="center"/>
    </xf>
    <xf numFmtId="0" fontId="18" fillId="10" borderId="6" xfId="0" applyFont="1" applyFill="1" applyBorder="1" applyAlignment="1">
      <alignment horizontal="left" vertical="center"/>
    </xf>
    <xf numFmtId="0" fontId="18" fillId="10" borderId="0" xfId="0" applyFont="1" applyFill="1" applyAlignment="1">
      <alignment horizontal="center" vertical="center" wrapText="1"/>
    </xf>
    <xf numFmtId="0" fontId="23" fillId="10" borderId="15" xfId="0" applyFont="1" applyFill="1" applyBorder="1" applyAlignment="1">
      <alignment horizontal="center" vertical="center"/>
    </xf>
    <xf numFmtId="10" fontId="23" fillId="10" borderId="18" xfId="0" applyNumberFormat="1" applyFont="1" applyFill="1" applyBorder="1" applyAlignment="1">
      <alignment horizontal="center" vertical="center"/>
    </xf>
    <xf numFmtId="0" fontId="59" fillId="2" borderId="20" xfId="0" applyFont="1" applyFill="1" applyBorder="1" applyAlignment="1">
      <alignment horizontal="left" vertical="center"/>
    </xf>
    <xf numFmtId="0" fontId="40" fillId="0" borderId="2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10" fontId="23" fillId="0" borderId="43" xfId="0" applyNumberFormat="1" applyFont="1" applyBorder="1" applyAlignment="1">
      <alignment horizontal="center" vertical="center"/>
    </xf>
    <xf numFmtId="10" fontId="23" fillId="0" borderId="55" xfId="0" applyNumberFormat="1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18" fillId="0" borderId="5" xfId="0" applyFont="1" applyBorder="1" applyAlignment="1">
      <alignment horizontal="left" vertical="center"/>
    </xf>
    <xf numFmtId="0" fontId="43" fillId="0" borderId="6" xfId="0" applyFont="1" applyBorder="1" applyAlignment="1">
      <alignment horizontal="center" vertical="center" wrapText="1"/>
    </xf>
    <xf numFmtId="0" fontId="18" fillId="0" borderId="124" xfId="0" applyFont="1" applyBorder="1" applyAlignment="1">
      <alignment horizontal="left" vertical="center"/>
    </xf>
    <xf numFmtId="0" fontId="0" fillId="0" borderId="20" xfId="0" applyFill="1" applyBorder="1"/>
    <xf numFmtId="0" fontId="40" fillId="0" borderId="6" xfId="0" applyFont="1" applyBorder="1" applyAlignment="1">
      <alignment horizontal="left" vertical="center" wrapText="1"/>
    </xf>
    <xf numFmtId="0" fontId="40" fillId="0" borderId="48" xfId="0" applyFont="1" applyBorder="1" applyAlignment="1">
      <alignment horizontal="left" vertical="center" wrapText="1"/>
    </xf>
    <xf numFmtId="0" fontId="45" fillId="0" borderId="48" xfId="3" applyFont="1" applyFill="1" applyBorder="1" applyAlignment="1" applyProtection="1">
      <alignment horizontal="left" vertical="center"/>
    </xf>
    <xf numFmtId="0" fontId="45" fillId="0" borderId="6" xfId="3" applyFont="1" applyFill="1" applyBorder="1" applyAlignment="1" applyProtection="1">
      <alignment horizontal="left" vertical="center"/>
    </xf>
    <xf numFmtId="0" fontId="40" fillId="0" borderId="38" xfId="0" applyFont="1" applyBorder="1" applyAlignment="1">
      <alignment horizontal="left" vertical="center" wrapText="1"/>
    </xf>
    <xf numFmtId="0" fontId="45" fillId="0" borderId="38" xfId="3" applyFont="1" applyFill="1" applyBorder="1" applyAlignment="1" applyProtection="1">
      <alignment horizontal="left" vertical="center"/>
    </xf>
    <xf numFmtId="0" fontId="40" fillId="0" borderId="7" xfId="0" applyFont="1" applyBorder="1" applyAlignment="1">
      <alignment horizontal="left" vertical="center" wrapText="1"/>
    </xf>
    <xf numFmtId="0" fontId="18" fillId="3" borderId="5" xfId="0" applyFont="1" applyFill="1" applyBorder="1" applyAlignment="1">
      <alignment horizontal="left" vertical="center"/>
    </xf>
    <xf numFmtId="0" fontId="40" fillId="3" borderId="48" xfId="0" applyFont="1" applyFill="1" applyBorder="1" applyAlignment="1">
      <alignment horizontal="left" vertical="center" wrapText="1"/>
    </xf>
    <xf numFmtId="0" fontId="41" fillId="0" borderId="48" xfId="3" applyFont="1" applyFill="1" applyBorder="1" applyAlignment="1" applyProtection="1">
      <alignment horizontal="center" vertical="center"/>
    </xf>
    <xf numFmtId="0" fontId="41" fillId="0" borderId="6" xfId="3" applyFont="1" applyFill="1" applyBorder="1" applyAlignment="1" applyProtection="1">
      <alignment horizontal="center" vertical="center"/>
    </xf>
    <xf numFmtId="0" fontId="41" fillId="0" borderId="38" xfId="3" applyFont="1" applyFill="1" applyBorder="1" applyAlignment="1" applyProtection="1">
      <alignment horizontal="center" vertical="center"/>
    </xf>
    <xf numFmtId="0" fontId="40" fillId="0" borderId="7" xfId="0" applyFont="1" applyBorder="1" applyAlignment="1">
      <alignment horizontal="center" vertical="center" wrapText="1"/>
    </xf>
    <xf numFmtId="0" fontId="1" fillId="0" borderId="128" xfId="0" applyFont="1" applyBorder="1" applyAlignment="1">
      <alignment horizontal="center" vertical="center" wrapText="1"/>
    </xf>
    <xf numFmtId="10" fontId="23" fillId="0" borderId="2" xfId="0" applyNumberFormat="1" applyFont="1" applyBorder="1" applyAlignment="1">
      <alignment horizontal="center" vertical="center"/>
    </xf>
    <xf numFmtId="0" fontId="35" fillId="3" borderId="43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0" fontId="23" fillId="3" borderId="55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0" fontId="23" fillId="0" borderId="34" xfId="0" applyNumberFormat="1" applyFont="1" applyBorder="1" applyAlignment="1">
      <alignment horizontal="center" vertical="center"/>
    </xf>
    <xf numFmtId="10" fontId="23" fillId="0" borderId="4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10" fontId="23" fillId="2" borderId="2" xfId="0" applyNumberFormat="1" applyFont="1" applyFill="1" applyBorder="1" applyAlignment="1">
      <alignment horizontal="center" vertical="center"/>
    </xf>
    <xf numFmtId="10" fontId="23" fillId="0" borderId="41" xfId="0" applyNumberFormat="1" applyFont="1" applyBorder="1" applyAlignment="1">
      <alignment horizontal="left" vertical="center"/>
    </xf>
    <xf numFmtId="10" fontId="52" fillId="9" borderId="3" xfId="0" applyNumberFormat="1" applyFont="1" applyFill="1" applyBorder="1" applyAlignment="1">
      <alignment horizontal="center" vertical="center"/>
    </xf>
    <xf numFmtId="10" fontId="23" fillId="10" borderId="3" xfId="0" applyNumberFormat="1" applyFont="1" applyFill="1" applyBorder="1" applyAlignment="1">
      <alignment horizontal="center" vertical="center"/>
    </xf>
    <xf numFmtId="10" fontId="23" fillId="0" borderId="57" xfId="0" applyNumberFormat="1" applyFont="1" applyFill="1" applyBorder="1" applyAlignment="1">
      <alignment horizontal="center" vertical="center"/>
    </xf>
    <xf numFmtId="10" fontId="23" fillId="0" borderId="17" xfId="0" applyNumberFormat="1" applyFont="1" applyFill="1" applyBorder="1" applyAlignment="1">
      <alignment horizontal="center" vertical="center"/>
    </xf>
    <xf numFmtId="10" fontId="52" fillId="0" borderId="41" xfId="0" applyNumberFormat="1" applyFont="1" applyBorder="1" applyAlignment="1">
      <alignment horizontal="center" vertical="center"/>
    </xf>
    <xf numFmtId="10" fontId="52" fillId="0" borderId="3" xfId="0" applyNumberFormat="1" applyFont="1" applyBorder="1" applyAlignment="1">
      <alignment horizontal="center" vertical="center"/>
    </xf>
    <xf numFmtId="10" fontId="52" fillId="0" borderId="57" xfId="0" applyNumberFormat="1" applyFont="1" applyBorder="1" applyAlignment="1">
      <alignment horizontal="center" vertical="center"/>
    </xf>
    <xf numFmtId="0" fontId="23" fillId="0" borderId="3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9" xfId="0" applyFont="1" applyBorder="1" applyAlignment="1">
      <alignment horizontal="right" vertical="center"/>
    </xf>
    <xf numFmtId="0" fontId="21" fillId="0" borderId="1" xfId="0" applyFont="1" applyBorder="1" applyAlignment="1">
      <alignment horizontal="right" vertical="center"/>
    </xf>
    <xf numFmtId="0" fontId="21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50" fillId="4" borderId="122" xfId="0" applyFont="1" applyFill="1" applyBorder="1" applyAlignment="1">
      <alignment horizontal="center" vertical="center" wrapText="1"/>
    </xf>
    <xf numFmtId="0" fontId="50" fillId="4" borderId="123" xfId="0" applyFont="1" applyFill="1" applyBorder="1" applyAlignment="1">
      <alignment horizontal="center" vertical="center" wrapText="1"/>
    </xf>
    <xf numFmtId="0" fontId="50" fillId="4" borderId="124" xfId="0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horizontal="right" vertical="center"/>
    </xf>
    <xf numFmtId="0" fontId="50" fillId="8" borderId="122" xfId="0" applyFont="1" applyFill="1" applyBorder="1" applyAlignment="1">
      <alignment horizontal="center" vertical="center" wrapText="1"/>
    </xf>
    <xf numFmtId="0" fontId="34" fillId="4" borderId="123" xfId="0" applyFont="1" applyFill="1" applyBorder="1" applyAlignment="1">
      <alignment vertical="center"/>
    </xf>
    <xf numFmtId="0" fontId="34" fillId="4" borderId="124" xfId="0" applyFont="1" applyFill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2" borderId="79" xfId="0" applyFill="1" applyBorder="1" applyAlignment="1">
      <alignment horizontal="center" vertical="center"/>
    </xf>
    <xf numFmtId="0" fontId="0" fillId="2" borderId="80" xfId="0" applyFill="1" applyBorder="1" applyAlignment="1">
      <alignment horizontal="center" vertical="center"/>
    </xf>
    <xf numFmtId="0" fontId="0" fillId="2" borderId="81" xfId="0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0" fillId="2" borderId="113" xfId="0" applyFill="1" applyBorder="1" applyAlignment="1">
      <alignment horizontal="center" vertical="center"/>
    </xf>
    <xf numFmtId="0" fontId="0" fillId="2" borderId="114" xfId="0" applyFill="1" applyBorder="1" applyAlignment="1">
      <alignment horizontal="center" vertical="center"/>
    </xf>
    <xf numFmtId="0" fontId="0" fillId="2" borderId="115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2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8" fillId="4" borderId="64" xfId="0" applyFont="1" applyFill="1" applyBorder="1" applyAlignment="1">
      <alignment horizontal="left" vertical="center"/>
    </xf>
    <xf numFmtId="0" fontId="28" fillId="4" borderId="0" xfId="0" applyFont="1" applyFill="1" applyAlignment="1">
      <alignment horizontal="left" vertical="center"/>
    </xf>
    <xf numFmtId="0" fontId="30" fillId="0" borderId="9" xfId="0" applyFont="1" applyBorder="1" applyAlignment="1">
      <alignment horizontal="left" vertical="center"/>
    </xf>
    <xf numFmtId="0" fontId="30" fillId="0" borderId="1" xfId="0" applyFont="1" applyBorder="1" applyAlignment="1">
      <alignment horizontal="left" vertical="center"/>
    </xf>
    <xf numFmtId="0" fontId="7" fillId="0" borderId="0" xfId="1" applyFont="1" applyAlignment="1">
      <alignment horizontal="center" vertical="center" wrapText="1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0" fontId="23" fillId="0" borderId="16" xfId="0" applyNumberFormat="1" applyFont="1" applyBorder="1" applyAlignment="1">
      <alignment horizontal="center" vertical="center"/>
    </xf>
    <xf numFmtId="0" fontId="0" fillId="2" borderId="110" xfId="0" applyFill="1" applyBorder="1" applyAlignment="1">
      <alignment horizontal="center" vertical="center"/>
    </xf>
    <xf numFmtId="0" fontId="0" fillId="2" borderId="111" xfId="0" applyFill="1" applyBorder="1" applyAlignment="1">
      <alignment horizontal="center" vertical="center"/>
    </xf>
    <xf numFmtId="0" fontId="0" fillId="2" borderId="112" xfId="0" applyFill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10" fontId="23" fillId="0" borderId="43" xfId="0" applyNumberFormat="1" applyFont="1" applyBorder="1" applyAlignment="1">
      <alignment horizontal="center" vertical="center"/>
    </xf>
    <xf numFmtId="10" fontId="23" fillId="0" borderId="55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2" borderId="97" xfId="0" applyFill="1" applyBorder="1" applyAlignment="1">
      <alignment horizontal="center" vertical="center"/>
    </xf>
    <xf numFmtId="0" fontId="0" fillId="2" borderId="77" xfId="0" applyFill="1" applyBorder="1" applyAlignment="1">
      <alignment horizontal="center" vertical="center"/>
    </xf>
    <xf numFmtId="0" fontId="0" fillId="2" borderId="78" xfId="0" applyFill="1" applyBorder="1" applyAlignment="1">
      <alignment horizontal="center" vertical="center"/>
    </xf>
    <xf numFmtId="0" fontId="0" fillId="2" borderId="91" xfId="0" applyFill="1" applyBorder="1" applyAlignment="1">
      <alignment horizontal="center" vertical="center"/>
    </xf>
    <xf numFmtId="0" fontId="0" fillId="2" borderId="92" xfId="0" applyFill="1" applyBorder="1" applyAlignment="1">
      <alignment horizontal="center" vertical="center"/>
    </xf>
    <xf numFmtId="0" fontId="0" fillId="2" borderId="93" xfId="0" applyFill="1" applyBorder="1" applyAlignment="1">
      <alignment horizontal="center" vertical="center"/>
    </xf>
    <xf numFmtId="0" fontId="0" fillId="2" borderId="76" xfId="0" applyFill="1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98" xfId="0" applyFill="1" applyBorder="1" applyAlignment="1">
      <alignment horizontal="center" vertical="center"/>
    </xf>
    <xf numFmtId="0" fontId="0" fillId="2" borderId="99" xfId="0" applyFill="1" applyBorder="1" applyAlignment="1">
      <alignment horizontal="center" vertical="center"/>
    </xf>
    <xf numFmtId="0" fontId="0" fillId="2" borderId="100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9" fontId="23" fillId="0" borderId="0" xfId="0" applyNumberFormat="1" applyFont="1" applyAlignment="1">
      <alignment horizontal="center" vertical="center" wrapText="1"/>
    </xf>
    <xf numFmtId="0" fontId="23" fillId="2" borderId="94" xfId="0" applyFont="1" applyFill="1" applyBorder="1" applyAlignment="1">
      <alignment horizontal="center" vertical="center"/>
    </xf>
    <xf numFmtId="0" fontId="23" fillId="2" borderId="95" xfId="0" applyFont="1" applyFill="1" applyBorder="1" applyAlignment="1">
      <alignment horizontal="center" vertical="center"/>
    </xf>
    <xf numFmtId="0" fontId="23" fillId="2" borderId="96" xfId="0" applyFont="1" applyFill="1" applyBorder="1" applyAlignment="1">
      <alignment horizontal="center" vertical="center"/>
    </xf>
    <xf numFmtId="0" fontId="23" fillId="2" borderId="82" xfId="0" applyFont="1" applyFill="1" applyBorder="1" applyAlignment="1">
      <alignment horizontal="center" vertical="center"/>
    </xf>
    <xf numFmtId="0" fontId="23" fillId="2" borderId="83" xfId="0" applyFont="1" applyFill="1" applyBorder="1" applyAlignment="1">
      <alignment horizontal="center" vertical="center"/>
    </xf>
    <xf numFmtId="0" fontId="23" fillId="2" borderId="84" xfId="0" applyFont="1" applyFill="1" applyBorder="1" applyAlignment="1">
      <alignment horizontal="center" vertical="center"/>
    </xf>
    <xf numFmtId="0" fontId="23" fillId="2" borderId="119" xfId="0" applyFont="1" applyFill="1" applyBorder="1" applyAlignment="1">
      <alignment horizontal="center" vertical="center"/>
    </xf>
    <xf numFmtId="0" fontId="23" fillId="2" borderId="120" xfId="0" applyFont="1" applyFill="1" applyBorder="1" applyAlignment="1">
      <alignment horizontal="center" vertical="center"/>
    </xf>
    <xf numFmtId="0" fontId="23" fillId="2" borderId="121" xfId="0" applyFont="1" applyFill="1" applyBorder="1" applyAlignment="1">
      <alignment horizontal="center" vertical="center"/>
    </xf>
    <xf numFmtId="0" fontId="23" fillId="2" borderId="91" xfId="0" applyFont="1" applyFill="1" applyBorder="1" applyAlignment="1">
      <alignment horizontal="center" vertical="center"/>
    </xf>
    <xf numFmtId="0" fontId="23" fillId="2" borderId="92" xfId="0" applyFont="1" applyFill="1" applyBorder="1" applyAlignment="1">
      <alignment horizontal="center" vertical="center"/>
    </xf>
    <xf numFmtId="0" fontId="23" fillId="2" borderId="93" xfId="0" applyFont="1" applyFill="1" applyBorder="1" applyAlignment="1">
      <alignment horizontal="center" vertical="center"/>
    </xf>
    <xf numFmtId="0" fontId="23" fillId="2" borderId="79" xfId="0" applyFont="1" applyFill="1" applyBorder="1" applyAlignment="1">
      <alignment horizontal="center" vertical="center"/>
    </xf>
    <xf numFmtId="0" fontId="23" fillId="2" borderId="80" xfId="0" applyFont="1" applyFill="1" applyBorder="1" applyAlignment="1">
      <alignment horizontal="center" vertical="center"/>
    </xf>
    <xf numFmtId="0" fontId="23" fillId="2" borderId="81" xfId="0" applyFont="1" applyFill="1" applyBorder="1" applyAlignment="1">
      <alignment horizontal="center" vertical="center"/>
    </xf>
    <xf numFmtId="0" fontId="23" fillId="2" borderId="98" xfId="0" applyFont="1" applyFill="1" applyBorder="1" applyAlignment="1">
      <alignment horizontal="center" vertical="center"/>
    </xf>
    <xf numFmtId="0" fontId="23" fillId="2" borderId="99" xfId="0" applyFont="1" applyFill="1" applyBorder="1" applyAlignment="1">
      <alignment horizontal="center" vertical="center"/>
    </xf>
    <xf numFmtId="0" fontId="23" fillId="2" borderId="100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164" fontId="23" fillId="0" borderId="0" xfId="0" applyNumberFormat="1" applyFont="1" applyAlignment="1">
      <alignment horizontal="center" vertical="center" wrapText="1"/>
    </xf>
    <xf numFmtId="0" fontId="23" fillId="2" borderId="85" xfId="0" applyFont="1" applyFill="1" applyBorder="1" applyAlignment="1">
      <alignment horizontal="center" vertical="center"/>
    </xf>
    <xf numFmtId="0" fontId="23" fillId="2" borderId="86" xfId="0" applyFont="1" applyFill="1" applyBorder="1" applyAlignment="1">
      <alignment horizontal="center" vertical="center"/>
    </xf>
    <xf numFmtId="0" fontId="23" fillId="2" borderId="87" xfId="0" applyFont="1" applyFill="1" applyBorder="1" applyAlignment="1">
      <alignment horizontal="center" vertical="center"/>
    </xf>
    <xf numFmtId="0" fontId="23" fillId="2" borderId="23" xfId="0" applyFont="1" applyFill="1" applyBorder="1" applyAlignment="1">
      <alignment horizontal="center" vertical="center"/>
    </xf>
    <xf numFmtId="0" fontId="23" fillId="2" borderId="37" xfId="0" applyFont="1" applyFill="1" applyBorder="1" applyAlignment="1">
      <alignment horizontal="center" vertical="center"/>
    </xf>
    <xf numFmtId="0" fontId="23" fillId="2" borderId="24" xfId="0" applyFont="1" applyFill="1" applyBorder="1" applyAlignment="1">
      <alignment horizontal="center" vertical="center"/>
    </xf>
    <xf numFmtId="0" fontId="23" fillId="2" borderId="88" xfId="0" applyFont="1" applyFill="1" applyBorder="1" applyAlignment="1">
      <alignment horizontal="center" vertical="center"/>
    </xf>
    <xf numFmtId="0" fontId="23" fillId="2" borderId="89" xfId="0" applyFont="1" applyFill="1" applyBorder="1" applyAlignment="1">
      <alignment horizontal="center" vertical="center"/>
    </xf>
    <xf numFmtId="0" fontId="23" fillId="2" borderId="90" xfId="0" applyFont="1" applyFill="1" applyBorder="1" applyAlignment="1">
      <alignment horizontal="center" vertical="center"/>
    </xf>
    <xf numFmtId="0" fontId="23" fillId="2" borderId="76" xfId="0" applyFont="1" applyFill="1" applyBorder="1" applyAlignment="1">
      <alignment horizontal="center" vertical="center"/>
    </xf>
    <xf numFmtId="0" fontId="23" fillId="2" borderId="77" xfId="0" applyFont="1" applyFill="1" applyBorder="1" applyAlignment="1">
      <alignment horizontal="center" vertical="center"/>
    </xf>
    <xf numFmtId="0" fontId="23" fillId="2" borderId="78" xfId="0" applyFont="1" applyFill="1" applyBorder="1" applyAlignment="1">
      <alignment horizontal="center" vertical="center"/>
    </xf>
    <xf numFmtId="0" fontId="23" fillId="2" borderId="107" xfId="0" applyFont="1" applyFill="1" applyBorder="1" applyAlignment="1">
      <alignment horizontal="center" vertical="center"/>
    </xf>
    <xf numFmtId="0" fontId="23" fillId="2" borderId="108" xfId="0" applyFont="1" applyFill="1" applyBorder="1" applyAlignment="1">
      <alignment horizontal="center" vertical="center"/>
    </xf>
    <xf numFmtId="0" fontId="23" fillId="2" borderId="109" xfId="0" applyFont="1" applyFill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9" xfId="0" applyFont="1" applyBorder="1" applyAlignment="1">
      <alignment horizontal="right" vertical="center"/>
    </xf>
    <xf numFmtId="0" fontId="23" fillId="0" borderId="1" xfId="0" applyFont="1" applyBorder="1" applyAlignment="1">
      <alignment horizontal="right" vertical="center"/>
    </xf>
    <xf numFmtId="0" fontId="23" fillId="0" borderId="4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9" fillId="0" borderId="42" xfId="3" applyFont="1" applyFill="1" applyBorder="1" applyAlignment="1" applyProtection="1">
      <alignment horizontal="center" vertical="center"/>
    </xf>
    <xf numFmtId="0" fontId="49" fillId="0" borderId="0" xfId="3" applyFont="1" applyFill="1" applyBorder="1" applyAlignment="1" applyProtection="1">
      <alignment horizontal="center" vertical="center"/>
    </xf>
    <xf numFmtId="0" fontId="49" fillId="0" borderId="49" xfId="3" applyFont="1" applyFill="1" applyBorder="1" applyAlignment="1" applyProtection="1">
      <alignment horizontal="center" vertical="center"/>
    </xf>
    <xf numFmtId="0" fontId="41" fillId="2" borderId="42" xfId="3" applyFont="1" applyFill="1" applyBorder="1" applyAlignment="1" applyProtection="1">
      <alignment horizontal="center" vertical="center"/>
    </xf>
    <xf numFmtId="0" fontId="41" fillId="2" borderId="49" xfId="3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23" fillId="2" borderId="116" xfId="0" applyFont="1" applyFill="1" applyBorder="1" applyAlignment="1">
      <alignment horizontal="center" vertical="center"/>
    </xf>
    <xf numFmtId="0" fontId="23" fillId="2" borderId="117" xfId="0" applyFont="1" applyFill="1" applyBorder="1" applyAlignment="1">
      <alignment horizontal="center" vertical="center"/>
    </xf>
    <xf numFmtId="0" fontId="23" fillId="2" borderId="118" xfId="0" applyFont="1" applyFill="1" applyBorder="1" applyAlignment="1">
      <alignment horizontal="center" vertical="center"/>
    </xf>
    <xf numFmtId="0" fontId="23" fillId="2" borderId="97" xfId="0" applyFont="1" applyFill="1" applyBorder="1" applyAlignment="1">
      <alignment horizontal="center" vertical="center"/>
    </xf>
    <xf numFmtId="0" fontId="23" fillId="2" borderId="101" xfId="0" applyFont="1" applyFill="1" applyBorder="1" applyAlignment="1">
      <alignment horizontal="center" vertical="center"/>
    </xf>
    <xf numFmtId="0" fontId="23" fillId="2" borderId="102" xfId="0" applyFont="1" applyFill="1" applyBorder="1" applyAlignment="1">
      <alignment horizontal="center" vertical="center"/>
    </xf>
    <xf numFmtId="0" fontId="23" fillId="2" borderId="103" xfId="0" applyFont="1" applyFill="1" applyBorder="1" applyAlignment="1">
      <alignment horizontal="center" vertical="center"/>
    </xf>
    <xf numFmtId="0" fontId="23" fillId="2" borderId="104" xfId="0" applyFont="1" applyFill="1" applyBorder="1" applyAlignment="1">
      <alignment horizontal="center" vertical="center"/>
    </xf>
    <xf numFmtId="0" fontId="23" fillId="2" borderId="105" xfId="0" applyFont="1" applyFill="1" applyBorder="1" applyAlignment="1">
      <alignment horizontal="center" vertical="center"/>
    </xf>
    <xf numFmtId="0" fontId="23" fillId="2" borderId="106" xfId="0" applyFont="1" applyFill="1" applyBorder="1" applyAlignment="1">
      <alignment horizontal="center" vertical="center"/>
    </xf>
  </cellXfs>
  <cellStyles count="4">
    <cellStyle name="Excel Built-in Normal" xfId="2" xr:uid="{00000000-0005-0000-0000-000000000000}"/>
    <cellStyle name="Lien hypertexte" xfId="3" builtinId="8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colors>
    <mruColors>
      <color rgb="FFCCFFCC"/>
      <color rgb="FF00FF00"/>
      <color rgb="FF66FF99"/>
      <color rgb="FFF2F2F2"/>
      <color rgb="FFCCFF99"/>
      <color rgb="FFDCE6F1"/>
      <color rgb="FF0070C0"/>
      <color rgb="FF00FFFF"/>
      <color rgb="FFF913D8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0</xdr:row>
      <xdr:rowOff>95249</xdr:rowOff>
    </xdr:from>
    <xdr:to>
      <xdr:col>0</xdr:col>
      <xdr:colOff>1236666</xdr:colOff>
      <xdr:row>3</xdr:row>
      <xdr:rowOff>103718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66" y="95249"/>
          <a:ext cx="1152000" cy="572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0</xdr:row>
      <xdr:rowOff>95249</xdr:rowOff>
    </xdr:from>
    <xdr:to>
      <xdr:col>0</xdr:col>
      <xdr:colOff>1236666</xdr:colOff>
      <xdr:row>3</xdr:row>
      <xdr:rowOff>103718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66" y="95249"/>
          <a:ext cx="1152000" cy="5728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0</xdr:row>
      <xdr:rowOff>95249</xdr:rowOff>
    </xdr:from>
    <xdr:to>
      <xdr:col>0</xdr:col>
      <xdr:colOff>1241429</xdr:colOff>
      <xdr:row>3</xdr:row>
      <xdr:rowOff>108820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66" y="95249"/>
          <a:ext cx="1152000" cy="5728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0</xdr:row>
      <xdr:rowOff>95249</xdr:rowOff>
    </xdr:from>
    <xdr:to>
      <xdr:col>0</xdr:col>
      <xdr:colOff>1236666</xdr:colOff>
      <xdr:row>3</xdr:row>
      <xdr:rowOff>108820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66" y="95249"/>
          <a:ext cx="1152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erve.pajot@univ-grenoble-alpes.fr" TargetMode="External"/><Relationship Id="rId13" Type="http://schemas.openxmlformats.org/officeDocument/2006/relationships/hyperlink" Target="mailto:Lydie.Du-Bousquet@imag.fr;Anne.Letreguilly@univ-grenoble-alpes.fr" TargetMode="External"/><Relationship Id="rId18" Type="http://schemas.openxmlformats.org/officeDocument/2006/relationships/hyperlink" Target="mailto:romain.couillet@univ-grenoble-alpes.fr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mailto:mark.casida@univ-grenoble-alpes.fr" TargetMode="External"/><Relationship Id="rId21" Type="http://schemas.openxmlformats.org/officeDocument/2006/relationships/hyperlink" Target="mailto:sophie.de-brion@univ-grenoble-alpes.fr,thibaut.devillers@neel.cnrs.fr" TargetMode="External"/><Relationship Id="rId7" Type="http://schemas.openxmlformats.org/officeDocument/2006/relationships/hyperlink" Target="mailto:alexandre.pourret@univ-grenoble-alpes.fr,gabriel.seyfarth@univ-grenoble-alpes.fr" TargetMode="External"/><Relationship Id="rId12" Type="http://schemas.openxmlformats.org/officeDocument/2006/relationships/hyperlink" Target="mailto:Ricardo.Garcia@cea.fr" TargetMode="External"/><Relationship Id="rId17" Type="http://schemas.openxmlformats.org/officeDocument/2006/relationships/hyperlink" Target="mailto:faouzi.triki@univ-grenoble-alpes.fr" TargetMode="External"/><Relationship Id="rId25" Type="http://schemas.openxmlformats.org/officeDocument/2006/relationships/drawing" Target="../drawings/drawing1.xml"/><Relationship Id="rId2" Type="http://schemas.openxmlformats.org/officeDocument/2006/relationships/hyperlink" Target="mailto:denis.roux@univ-grenoble-alpes.fr" TargetMode="External"/><Relationship Id="rId16" Type="http://schemas.openxmlformats.org/officeDocument/2006/relationships/hyperlink" Target="mailto:clement.jourdana@univ-grenoble-alpes.fr" TargetMode="External"/><Relationship Id="rId20" Type="http://schemas.openxmlformats.org/officeDocument/2006/relationships/hyperlink" Target="mailto:carole.adam@imag.fr,francois.puitg@univ-grenoble-alpes.fr" TargetMode="External"/><Relationship Id="rId1" Type="http://schemas.openxmlformats.org/officeDocument/2006/relationships/hyperlink" Target="mailto:isabelle.girault@imag.fr,aurelien.deniaud@cea.fr" TargetMode="External"/><Relationship Id="rId6" Type="http://schemas.openxmlformats.org/officeDocument/2006/relationships/hyperlink" Target="mailto:edouard.oudet@univ-grenoble-alpes.fr" TargetMode="External"/><Relationship Id="rId11" Type="http://schemas.openxmlformats.org/officeDocument/2006/relationships/hyperlink" Target="mailto:Vincent.Renard@univ-grenoble-alpes.fr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raphael.rossignol@univ-grenoble-alpes.fr" TargetMode="External"/><Relationship Id="rId15" Type="http://schemas.openxmlformats.org/officeDocument/2006/relationships/hyperlink" Target="mailto:herve.pajot@univ-grenoble-alpes.fr" TargetMode="External"/><Relationship Id="rId23" Type="http://schemas.openxmlformats.org/officeDocument/2006/relationships/hyperlink" Target="mailto:carole.adam@imag.fr,francois.puitg@univ-grenoble-alpes.fr" TargetMode="External"/><Relationship Id="rId10" Type="http://schemas.openxmlformats.org/officeDocument/2006/relationships/hyperlink" Target="mailto:florence.charbonnier@univ-grenoble-alpes.fr,isabelle.gautier-luneau@univ-grenoble-alpes.fr" TargetMode="External"/><Relationship Id="rId19" Type="http://schemas.openxmlformats.org/officeDocument/2006/relationships/hyperlink" Target="mailto:carole.adam@imag.fr,francois.puitg@univ-grenoble-alpes.fr" TargetMode="External"/><Relationship Id="rId4" Type="http://schemas.openxmlformats.org/officeDocument/2006/relationships/hyperlink" Target="mailto:leticia.gimeno@univ-grenoble-alpes.fr" TargetMode="External"/><Relationship Id="rId9" Type="http://schemas.openxmlformats.org/officeDocument/2006/relationships/hyperlink" Target="mailto:nicolas.szafran@imag.fr" TargetMode="External"/><Relationship Id="rId14" Type="http://schemas.openxmlformats.org/officeDocument/2006/relationships/hyperlink" Target="mailto:Jerome.Nomade@univ-grenoble-alpes.fr;eric.quirico@univ-grenoble-alpes.fr" TargetMode="External"/><Relationship Id="rId22" Type="http://schemas.openxmlformats.org/officeDocument/2006/relationships/hyperlink" Target="mailto:matthias.bernet@univ-grenoble-alpes.fr" TargetMode="External"/><Relationship Id="rId27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zindine.djadli@univ-grenoble-alpes.fr" TargetMode="External"/><Relationship Id="rId18" Type="http://schemas.openxmlformats.org/officeDocument/2006/relationships/hyperlink" Target="mailto:jean.fasel@univ-grenoble-alpes.fr" TargetMode="External"/><Relationship Id="rId26" Type="http://schemas.openxmlformats.org/officeDocument/2006/relationships/hyperlink" Target="mailto:,florian.boucher@univ-grenoble-alpes.fr,annie.ray@univ-grenoble-alpes.fr" TargetMode="External"/><Relationship Id="rId39" Type="http://schemas.openxmlformats.org/officeDocument/2006/relationships/hyperlink" Target="mailto:zindine.djadli@univ-grenoble-alpes.fr" TargetMode="External"/><Relationship Id="rId21" Type="http://schemas.openxmlformats.org/officeDocument/2006/relationships/hyperlink" Target="mailto:Thibaut.Devillers@univ-grenoble-alpes.fr" TargetMode="External"/><Relationship Id="rId34" Type="http://schemas.openxmlformats.org/officeDocument/2006/relationships/hyperlink" Target="mailto:irina.mihalcescu@univ-grenoble-alpes.fr" TargetMode="External"/><Relationship Id="rId42" Type="http://schemas.openxmlformats.org/officeDocument/2006/relationships/vmlDrawing" Target="../drawings/vmlDrawing2.vml"/><Relationship Id="rId7" Type="http://schemas.openxmlformats.org/officeDocument/2006/relationships/hyperlink" Target="mailto:francoise.cornillon@univ-grenoble-alpes.fr" TargetMode="External"/><Relationship Id="rId2" Type="http://schemas.openxmlformats.org/officeDocument/2006/relationships/hyperlink" Target="mailto:therese.mencerrey@univ-grenoble-alpes.fr" TargetMode="External"/><Relationship Id="rId16" Type="http://schemas.openxmlformats.org/officeDocument/2006/relationships/hyperlink" Target="mailto:beatrice.janiaud@univ-grenoble-alpes.fr" TargetMode="External"/><Relationship Id="rId20" Type="http://schemas.openxmlformats.org/officeDocument/2006/relationships/hyperlink" Target="mailto:innocent.niyonzima@univ-grenoble-alpes.fr" TargetMode="External"/><Relationship Id="rId29" Type="http://schemas.openxmlformats.org/officeDocument/2006/relationships/hyperlink" Target="mailto:laurent.zwald@univ-grenoble-alpes.fr" TargetMode="External"/><Relationship Id="rId41" Type="http://schemas.openxmlformats.org/officeDocument/2006/relationships/drawing" Target="../drawings/drawing2.xml"/><Relationship Id="rId1" Type="http://schemas.openxmlformats.org/officeDocument/2006/relationships/hyperlink" Target="mailto:Kevin.Mc-kenna@univ-grenoble-alpes.fr,erin.cross@univ-grenoble-alpes.fr" TargetMode="External"/><Relationship Id="rId6" Type="http://schemas.openxmlformats.org/officeDocument/2006/relationships/hyperlink" Target="mailto:fabienne.giraud-guillot@univ-grenoble-alpes.fr" TargetMode="External"/><Relationship Id="rId11" Type="http://schemas.openxmlformats.org/officeDocument/2006/relationships/hyperlink" Target="mailto:franck.iutzeler@univ-grenoble-alpes.fr,julien.chevallier1@univ-grenoble-alpes.fr" TargetMode="External"/><Relationship Id="rId24" Type="http://schemas.openxmlformats.org/officeDocument/2006/relationships/hyperlink" Target="mailto:eric.bonnetier@univ-grenoble-alpes.fr" TargetMode="External"/><Relationship Id="rId32" Type="http://schemas.openxmlformats.org/officeDocument/2006/relationships/hyperlink" Target="mailto:sabrina.boulet@univ-grenoble-alpes.fr,stephane.bec@univ-grenoble-alpes.fr" TargetMode="External"/><Relationship Id="rId37" Type="http://schemas.openxmlformats.org/officeDocument/2006/relationships/hyperlink" Target="mailto:sebastien.carret@univ-grenoble-alpes.fr" TargetMode="External"/><Relationship Id="rId40" Type="http://schemas.openxmlformats.org/officeDocument/2006/relationships/printerSettings" Target="../printerSettings/printerSettings2.bin"/><Relationship Id="rId5" Type="http://schemas.openxmlformats.org/officeDocument/2006/relationships/hyperlink" Target="mailto:francois.puitg@imag.fr" TargetMode="External"/><Relationship Id="rId15" Type="http://schemas.openxmlformats.org/officeDocument/2006/relationships/hyperlink" Target="mailto:claire.rist@univ-grenoble-alpes.fr" TargetMode="External"/><Relationship Id="rId23" Type="http://schemas.openxmlformats.org/officeDocument/2006/relationships/hyperlink" Target="mailto:martin.schreiber@univ-grenoble-alpes.fr" TargetMode="External"/><Relationship Id="rId28" Type="http://schemas.openxmlformats.org/officeDocument/2006/relationships/hyperlink" Target="mailto:thierry.gallay@univ-grenoble-alpes.fr" TargetMode="External"/><Relationship Id="rId36" Type="http://schemas.openxmlformats.org/officeDocument/2006/relationships/hyperlink" Target="mailto:sebastien.carret@univ-grenoble-alpes.fr" TargetMode="External"/><Relationship Id="rId10" Type="http://schemas.openxmlformats.org/officeDocument/2006/relationships/hyperlink" Target="mailto:lydie.du-bousquet@imag.fr,anne.letreguilly@univ-grenoble-alpes.fr" TargetMode="External"/><Relationship Id="rId19" Type="http://schemas.openxmlformats.org/officeDocument/2006/relationships/hyperlink" Target="mailto:vincent.garnero@univ-grenoble-alpes.fr" TargetMode="External"/><Relationship Id="rId31" Type="http://schemas.openxmlformats.org/officeDocument/2006/relationships/hyperlink" Target="mailto:eve.de-rosny@univ-grenoble-alpes.fr,muriel.jacquier-sarlin@univ-grenoble-alpes.fr" TargetMode="External"/><Relationship Id="rId4" Type="http://schemas.openxmlformats.org/officeDocument/2006/relationships/hyperlink" Target="mailto:lydie.du-bousquet@univ-grenoble-alpes.fr,%20julie.peyre@univ-grenoble-alpes.fr" TargetMode="External"/><Relationship Id="rId9" Type="http://schemas.openxmlformats.org/officeDocument/2006/relationships/hyperlink" Target="mailto:emmanuelle.crepeau@univ-grenoble-alpes.fr" TargetMode="External"/><Relationship Id="rId14" Type="http://schemas.openxmlformats.org/officeDocument/2006/relationships/hyperlink" Target="mailto:romain.couillet@univ-grenoble-alpes.fr" TargetMode="External"/><Relationship Id="rId22" Type="http://schemas.openxmlformats.org/officeDocument/2006/relationships/hyperlink" Target="mailto:sebastien.carret@univ-grenoble-alpes.fr" TargetMode="External"/><Relationship Id="rId27" Type="http://schemas.openxmlformats.org/officeDocument/2006/relationships/hyperlink" Target="mailto:,florian.boucher@univ-grenoble-alpes.fr,annie.ray@univ-grenoble-alpes.fr" TargetMode="External"/><Relationship Id="rId30" Type="http://schemas.openxmlformats.org/officeDocument/2006/relationships/hyperlink" Target="mailto:eve.de-rosny@univ-grenoble-alpes.fr,muriel.jacquier-sarlin@univ-grenoble-alpes.fr" TargetMode="External"/><Relationship Id="rId35" Type="http://schemas.openxmlformats.org/officeDocument/2006/relationships/hyperlink" Target="mailto:solenn.vaupre@univ-grenoble-alpes.fr" TargetMode="External"/><Relationship Id="rId43" Type="http://schemas.openxmlformats.org/officeDocument/2006/relationships/comments" Target="../comments2.xml"/><Relationship Id="rId8" Type="http://schemas.openxmlformats.org/officeDocument/2006/relationships/hyperlink" Target="mailto:sabine.rolland-du-roscoat@univ-grenoble-alpes.fr" TargetMode="External"/><Relationship Id="rId3" Type="http://schemas.openxmlformats.org/officeDocument/2006/relationships/hyperlink" Target="mailto:nicolas.basset1@univ-grenoble-alpes.fr,francois.puitg@imag.fr" TargetMode="External"/><Relationship Id="rId12" Type="http://schemas.openxmlformats.org/officeDocument/2006/relationships/hyperlink" Target="mailto:corinne.mercier@univ-grenoble-alpes.fr" TargetMode="External"/><Relationship Id="rId17" Type="http://schemas.openxmlformats.org/officeDocument/2006/relationships/hyperlink" Target="mailto:julien.faivre@lpsc.in2p3.fr,muriel.jourdan@univ-grenoble-alpes.fr" TargetMode="External"/><Relationship Id="rId25" Type="http://schemas.openxmlformats.org/officeDocument/2006/relationships/hyperlink" Target="mailto:isabelle.gautier-luneau@univ-grenoble-alpes.fr,isabelle.pernin-wetzel@univ-grenoble-alpes.fr" TargetMode="External"/><Relationship Id="rId33" Type="http://schemas.openxmlformats.org/officeDocument/2006/relationships/hyperlink" Target="mailto:sabrina.boulet@univ-grenoble-alpes.fr,stephane.bec@univ-grenoble-alpes.fr" TargetMode="External"/><Relationship Id="rId38" Type="http://schemas.openxmlformats.org/officeDocument/2006/relationships/hyperlink" Target="mailto:sebastien.carret@univ-grenoble-alpes.fr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gwenael.delaval@inria.fr" TargetMode="External"/><Relationship Id="rId18" Type="http://schemas.openxmlformats.org/officeDocument/2006/relationships/hyperlink" Target="mailto:renaud.deguen@univ-grenoble-alpes.fr" TargetMode="External"/><Relationship Id="rId26" Type="http://schemas.openxmlformats.org/officeDocument/2006/relationships/hyperlink" Target="mailto:clementine.prieur@imag.fr,adeline.leclercq-samson@imag.fr" TargetMode="External"/><Relationship Id="rId39" Type="http://schemas.openxmlformats.org/officeDocument/2006/relationships/hyperlink" Target="mailto:roland.bacher@univ-grenoble-alpes.fr" TargetMode="External"/><Relationship Id="rId21" Type="http://schemas.openxmlformats.org/officeDocument/2006/relationships/hyperlink" Target="mailto:pascale.huyghe@univ-grenoble-alpes.fr" TargetMode="External"/><Relationship Id="rId34" Type="http://schemas.openxmlformats.org/officeDocument/2006/relationships/hyperlink" Target="mailto:philippe.eyssidieux@univ-grenoble-alpes.fr" TargetMode="External"/><Relationship Id="rId42" Type="http://schemas.openxmlformats.org/officeDocument/2006/relationships/hyperlink" Target="mailto:sonia.zine@univ-grenoble-alpes.fr" TargetMode="External"/><Relationship Id="rId47" Type="http://schemas.openxmlformats.org/officeDocument/2006/relationships/vmlDrawing" Target="../drawings/vmlDrawing3.vml"/><Relationship Id="rId7" Type="http://schemas.openxmlformats.org/officeDocument/2006/relationships/hyperlink" Target="mailto:catherine.gerez@cea.fr" TargetMode="External"/><Relationship Id="rId2" Type="http://schemas.openxmlformats.org/officeDocument/2006/relationships/hyperlink" Target="mailto:cedric.meyer@univ-grenoble-alpes.fr" TargetMode="External"/><Relationship Id="rId16" Type="http://schemas.openxmlformats.org/officeDocument/2006/relationships/hyperlink" Target="mailto:ali.tourabi@3sr-grenoble.fr" TargetMode="External"/><Relationship Id="rId29" Type="http://schemas.openxmlformats.org/officeDocument/2006/relationships/hyperlink" Target="mailto:christophe.rambaud@univ-grenoble-alpes.fr" TargetMode="External"/><Relationship Id="rId1" Type="http://schemas.openxmlformats.org/officeDocument/2006/relationships/hyperlink" Target="mailto:francois.camus@univ-grenoble-alpes.fr" TargetMode="External"/><Relationship Id="rId6" Type="http://schemas.openxmlformats.org/officeDocument/2006/relationships/hyperlink" Target="mailto:francoise.cornillon@univ-grenoble-alpes.fr" TargetMode="External"/><Relationship Id="rId11" Type="http://schemas.openxmlformats.org/officeDocument/2006/relationships/hyperlink" Target="mailto:florent.bouchez-tichadou@imag.fr" TargetMode="External"/><Relationship Id="rId24" Type="http://schemas.openxmlformats.org/officeDocument/2006/relationships/hyperlink" Target="mailto:daniel.perazza@univ-grenoble-alpes.fr" TargetMode="External"/><Relationship Id="rId32" Type="http://schemas.openxmlformats.org/officeDocument/2006/relationships/hyperlink" Target="mailto:franck.dahlem@univ-grenoble-alpes.fr" TargetMode="External"/><Relationship Id="rId37" Type="http://schemas.openxmlformats.org/officeDocument/2006/relationships/hyperlink" Target="mailto:elise.arnaud@univ-grenoble-alpes.fr,arnaud.chauviere@univ-grenoble-alpes.fr" TargetMode="External"/><Relationship Id="rId40" Type="http://schemas.openxmlformats.org/officeDocument/2006/relationships/hyperlink" Target="mailto:sonia.zine@univ-grenoble-alpes.fr" TargetMode="External"/><Relationship Id="rId45" Type="http://schemas.openxmlformats.org/officeDocument/2006/relationships/printerSettings" Target="../printerSettings/printerSettings3.bin"/><Relationship Id="rId5" Type="http://schemas.openxmlformats.org/officeDocument/2006/relationships/hyperlink" Target="mailto:olivier.lerouxel@cermav.cnrs.fr" TargetMode="External"/><Relationship Id="rId15" Type="http://schemas.openxmlformats.org/officeDocument/2006/relationships/hyperlink" Target="mailto:eric.lewin@univ-grenoble-alpes.fr,Pierre.Gosselin@univ-grenoble-alpes.fr" TargetMode="External"/><Relationship Id="rId23" Type="http://schemas.openxmlformats.org/officeDocument/2006/relationships/hyperlink" Target="mailto:Ricardo.Garcia@cea.fr" TargetMode="External"/><Relationship Id="rId28" Type="http://schemas.openxmlformats.org/officeDocument/2006/relationships/hyperlink" Target="mailto:adeline.leclercq-samson@imag.fr" TargetMode="External"/><Relationship Id="rId36" Type="http://schemas.openxmlformats.org/officeDocument/2006/relationships/hyperlink" Target="mailto:estanislao.herscovich@univ-grenoble-alpes.fr" TargetMode="External"/><Relationship Id="rId10" Type="http://schemas.openxmlformats.org/officeDocument/2006/relationships/hyperlink" Target="mailto:eric.charpentier@univ-grenoble-alpes.fr" TargetMode="External"/><Relationship Id="rId19" Type="http://schemas.openxmlformats.org/officeDocument/2006/relationships/hyperlink" Target="mailto:holger.klein@cea.fr" TargetMode="External"/><Relationship Id="rId31" Type="http://schemas.openxmlformats.org/officeDocument/2006/relationships/hyperlink" Target="mailto:joel.gaffe@univ-grenoble-alpes.fr" TargetMode="External"/><Relationship Id="rId44" Type="http://schemas.openxmlformats.org/officeDocument/2006/relationships/hyperlink" Target="mailto:alison.gourd-coles@univ-grenoble-alpes.fr" TargetMode="External"/><Relationship Id="rId4" Type="http://schemas.openxmlformats.org/officeDocument/2006/relationships/hyperlink" Target="mailto:annie.ray@univ-grenoble-alpes.fr" TargetMode="External"/><Relationship Id="rId9" Type="http://schemas.openxmlformats.org/officeDocument/2006/relationships/hyperlink" Target="mailto:jean-martial.cohard@univ-grenoble-alpes.fr" TargetMode="External"/><Relationship Id="rId14" Type="http://schemas.openxmlformats.org/officeDocument/2006/relationships/hyperlink" Target="mailto:ylies.falcone@univ-grenoble-alpes.fr" TargetMode="External"/><Relationship Id="rId22" Type="http://schemas.openxmlformats.org/officeDocument/2006/relationships/hyperlink" Target="mailto:philippe.ferrandis@univ-tln.fr" TargetMode="External"/><Relationship Id="rId27" Type="http://schemas.openxmlformats.org/officeDocument/2006/relationships/hyperlink" Target="mailto:anne.milet@univ-grenoble-alpes.fr" TargetMode="External"/><Relationship Id="rId30" Type="http://schemas.openxmlformats.org/officeDocument/2006/relationships/hyperlink" Target="mailto:catriona.maclean@univ-grenoble-alpes.fr" TargetMode="External"/><Relationship Id="rId35" Type="http://schemas.openxmlformats.org/officeDocument/2006/relationships/hyperlink" Target="mailto:anatoli.iouditski@univ-grenoble-alpes.fr" TargetMode="External"/><Relationship Id="rId43" Type="http://schemas.openxmlformats.org/officeDocument/2006/relationships/hyperlink" Target="mailto:samira.oulahal@univ-grenoble-alpes.fr" TargetMode="External"/><Relationship Id="rId48" Type="http://schemas.openxmlformats.org/officeDocument/2006/relationships/comments" Target="../comments3.xml"/><Relationship Id="rId8" Type="http://schemas.openxmlformats.org/officeDocument/2006/relationships/hyperlink" Target="mailto:anne-lise.auzende@univ-grenoble-alpes.fr" TargetMode="External"/><Relationship Id="rId3" Type="http://schemas.openxmlformats.org/officeDocument/2006/relationships/hyperlink" Target="mailto:daniel.perazza@univ-grenoble-alpes.fr" TargetMode="External"/><Relationship Id="rId12" Type="http://schemas.openxmlformats.org/officeDocument/2006/relationships/hyperlink" Target="mailto:ylies.falcone@univ-grenoble-alpes.fr" TargetMode="External"/><Relationship Id="rId17" Type="http://schemas.openxmlformats.org/officeDocument/2006/relationships/hyperlink" Target="mailto:nathanael.connesson@imag.fr" TargetMode="External"/><Relationship Id="rId25" Type="http://schemas.openxmlformats.org/officeDocument/2006/relationships/hyperlink" Target="mailto:Beatrice.Janiaud@univ-grenoble-alpes.fr" TargetMode="External"/><Relationship Id="rId33" Type="http://schemas.openxmlformats.org/officeDocument/2006/relationships/hyperlink" Target="mailto:aurelie.lagoutte@univ-grenoble-alpes.fr,julie.peyre@univ-grenoble-alpes.fr" TargetMode="External"/><Relationship Id="rId38" Type="http://schemas.openxmlformats.org/officeDocument/2006/relationships/hyperlink" Target="mailto:bernard.parisse@univ-grenoble-alpes.fr" TargetMode="External"/><Relationship Id="rId46" Type="http://schemas.openxmlformats.org/officeDocument/2006/relationships/drawing" Target="../drawings/drawing3.xml"/><Relationship Id="rId20" Type="http://schemas.openxmlformats.org/officeDocument/2006/relationships/hyperlink" Target="mailto:marie.dubernet@univ-grenoble-alpes.fr" TargetMode="External"/><Relationship Id="rId41" Type="http://schemas.openxmlformats.org/officeDocument/2006/relationships/hyperlink" Target="mailto:julia.meyer@univ-grenoble-alpes.fr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denis.bouhineau@univ-grenoble-alpes.fr" TargetMode="External"/><Relationship Id="rId18" Type="http://schemas.openxmlformats.org/officeDocument/2006/relationships/hyperlink" Target="mailto:yohann.moreau@univ-grenoble-alpes.fr" TargetMode="External"/><Relationship Id="rId26" Type="http://schemas.openxmlformats.org/officeDocument/2006/relationships/hyperlink" Target="mailto:eric.charpentier@univ-grenoble-alpes.fr" TargetMode="External"/><Relationship Id="rId39" Type="http://schemas.openxmlformats.org/officeDocument/2006/relationships/hyperlink" Target="mailto:rachel.auzely@univ-grenoble-alpes.fr" TargetMode="External"/><Relationship Id="rId21" Type="http://schemas.openxmlformats.org/officeDocument/2006/relationships/hyperlink" Target="mailto:estelle.martins@ac-grenoble.fr" TargetMode="External"/><Relationship Id="rId34" Type="http://schemas.openxmlformats.org/officeDocument/2006/relationships/hyperlink" Target="mailto:gabrielle.tichtinsky@univ-grenoble-alpes.fr" TargetMode="External"/><Relationship Id="rId42" Type="http://schemas.openxmlformats.org/officeDocument/2006/relationships/hyperlink" Target="mailto:emmanuel.russ@univ-grenoble-alpes.fr" TargetMode="External"/><Relationship Id="rId47" Type="http://schemas.openxmlformats.org/officeDocument/2006/relationships/hyperlink" Target="mailto:protasov@lpsc.in2p3.fr" TargetMode="External"/><Relationship Id="rId50" Type="http://schemas.openxmlformats.org/officeDocument/2006/relationships/hyperlink" Target="mailto:ramdhane@lpsc.in2p3.fr" TargetMode="External"/><Relationship Id="rId55" Type="http://schemas.openxmlformats.org/officeDocument/2006/relationships/hyperlink" Target="mailto:fabien.albino@univ-grenoble-alpes.fr" TargetMode="External"/><Relationship Id="rId7" Type="http://schemas.openxmlformats.org/officeDocument/2006/relationships/hyperlink" Target="mailto:denis.roux@univ-grenoble-alpes.fr" TargetMode="External"/><Relationship Id="rId2" Type="http://schemas.openxmlformats.org/officeDocument/2006/relationships/hyperlink" Target="mailto:christophe.griggo@univ-grenoble-alpes.fr" TargetMode="External"/><Relationship Id="rId16" Type="http://schemas.openxmlformats.org/officeDocument/2006/relationships/hyperlink" Target="mailto:gabrielle.tichtinsky@univ-grenoble-alpes.fr" TargetMode="External"/><Relationship Id="rId29" Type="http://schemas.openxmlformats.org/officeDocument/2006/relationships/hyperlink" Target="mailto:victor.morel@univ-grenoble-alpes.fr" TargetMode="External"/><Relationship Id="rId11" Type="http://schemas.openxmlformats.org/officeDocument/2006/relationships/hyperlink" Target="mailto:benjamin.wack@univ-grenoble-alpes.fr" TargetMode="External"/><Relationship Id="rId24" Type="http://schemas.openxmlformats.org/officeDocument/2006/relationships/hyperlink" Target="mailto:davidcusant.pf@gmail.com" TargetMode="External"/><Relationship Id="rId32" Type="http://schemas.openxmlformats.org/officeDocument/2006/relationships/hyperlink" Target="mailto:pierre.boue@univ-grenoble-alpes.fr" TargetMode="External"/><Relationship Id="rId37" Type="http://schemas.openxmlformats.org/officeDocument/2006/relationships/hyperlink" Target="mailto:carlos.perez@univ-grenoble-alpes.fr" TargetMode="External"/><Relationship Id="rId40" Type="http://schemas.openxmlformats.org/officeDocument/2006/relationships/hyperlink" Target="mailto:genevieve.frantz@univ-grenoble-alpes.fr" TargetMode="External"/><Relationship Id="rId45" Type="http://schemas.openxmlformats.org/officeDocument/2006/relationships/hyperlink" Target="mailto:fardad.pouran@univ-grenoble-alpes.fr" TargetMode="External"/><Relationship Id="rId53" Type="http://schemas.openxmlformats.org/officeDocument/2006/relationships/hyperlink" Target="mailto:claire.bouligand@univ-grenoble-alpes.fr" TargetMode="External"/><Relationship Id="rId58" Type="http://schemas.openxmlformats.org/officeDocument/2006/relationships/printerSettings" Target="../printerSettings/printerSettings4.bin"/><Relationship Id="rId5" Type="http://schemas.openxmlformats.org/officeDocument/2006/relationships/hyperlink" Target="mailto:carole.desprez-durand@imag.fr" TargetMode="External"/><Relationship Id="rId61" Type="http://schemas.openxmlformats.org/officeDocument/2006/relationships/comments" Target="../comments4.xml"/><Relationship Id="rId19" Type="http://schemas.openxmlformats.org/officeDocument/2006/relationships/hyperlink" Target="mailto:montanet@in2p3.fr" TargetMode="External"/><Relationship Id="rId14" Type="http://schemas.openxmlformats.org/officeDocument/2006/relationships/hyperlink" Target="mailto:isabelle.lebrun@univ-grenoble-alpes.fr" TargetMode="External"/><Relationship Id="rId22" Type="http://schemas.openxmlformats.org/officeDocument/2006/relationships/hyperlink" Target="mailto:benjamin.wack@univ-grenoble-alpes.fr" TargetMode="External"/><Relationship Id="rId27" Type="http://schemas.openxmlformats.org/officeDocument/2006/relationships/hyperlink" Target="mailto:francois.camus@univ-grenoble-alpes.fr" TargetMode="External"/><Relationship Id="rId30" Type="http://schemas.openxmlformats.org/officeDocument/2006/relationships/hyperlink" Target="mailto:stephane.bec@univ-grenoble-alpes.fr" TargetMode="External"/><Relationship Id="rId35" Type="http://schemas.openxmlformats.org/officeDocument/2006/relationships/hyperlink" Target="mailto:Jean-Marie.Bourhis@ibs.fr" TargetMode="External"/><Relationship Id="rId43" Type="http://schemas.openxmlformats.org/officeDocument/2006/relationships/hyperlink" Target="mailto:elise.arnaud@univ-grenoble-alpes.fr,arnaud.chauviere@univ-grenoble-alpes.fr" TargetMode="External"/><Relationship Id="rId48" Type="http://schemas.openxmlformats.org/officeDocument/2006/relationships/hyperlink" Target="mailto:pierre.toulemonde@univ-grenoble-alpes.fr" TargetMode="External"/><Relationship Id="rId56" Type="http://schemas.openxmlformats.org/officeDocument/2006/relationships/hyperlink" Target="mailto:veronique.rossi-echinard@univ-grenoble-alpes.fr,eric.dumas@univ-grenoble-alpes.fr" TargetMode="External"/><Relationship Id="rId8" Type="http://schemas.openxmlformats.org/officeDocument/2006/relationships/hyperlink" Target="mailto:nicolas.mordant@univ-grenoble-alpes.fr" TargetMode="External"/><Relationship Id="rId51" Type="http://schemas.openxmlformats.org/officeDocument/2006/relationships/hyperlink" Target="mailto:olga.zolina@univ-grenoble-alpes.fr" TargetMode="External"/><Relationship Id="rId3" Type="http://schemas.openxmlformats.org/officeDocument/2006/relationships/hyperlink" Target="mailto:carole.cordier@univ-grenoble-alpes.fr" TargetMode="External"/><Relationship Id="rId12" Type="http://schemas.openxmlformats.org/officeDocument/2006/relationships/hyperlink" Target="mailto:nicolas.szafran@imag.fr" TargetMode="External"/><Relationship Id="rId17" Type="http://schemas.openxmlformats.org/officeDocument/2006/relationships/hyperlink" Target="mailto:yohann.moreau@univ-grenoble-alpes.fr" TargetMode="External"/><Relationship Id="rId25" Type="http://schemas.openxmlformats.org/officeDocument/2006/relationships/hyperlink" Target="mailto:annie.ray@univ-grenoble-alpes.fr" TargetMode="External"/><Relationship Id="rId33" Type="http://schemas.openxmlformats.org/officeDocument/2006/relationships/hyperlink" Target="mailto:Jean-Marie.Bourhis@ibs.fr" TargetMode="External"/><Relationship Id="rId38" Type="http://schemas.openxmlformats.org/officeDocument/2006/relationships/hyperlink" Target="mailto:genevieve.frantz@univ-grenoble-alpes.fr" TargetMode="External"/><Relationship Id="rId46" Type="http://schemas.openxmlformats.org/officeDocument/2006/relationships/hyperlink" Target="mailto:eric.dumas@univ-grenoble-alpes.fr" TargetMode="External"/><Relationship Id="rId59" Type="http://schemas.openxmlformats.org/officeDocument/2006/relationships/drawing" Target="../drawings/drawing4.xml"/><Relationship Id="rId20" Type="http://schemas.openxmlformats.org/officeDocument/2006/relationships/hyperlink" Target="mailto:sylvie.zanier@univ-grenoble-alpes.fr" TargetMode="External"/><Relationship Id="rId41" Type="http://schemas.openxmlformats.org/officeDocument/2006/relationships/hyperlink" Target="mailto:remi.molinier@univ-grenoble-alpes.fr" TargetMode="External"/><Relationship Id="rId54" Type="http://schemas.openxmlformats.org/officeDocument/2006/relationships/hyperlink" Target="mailto:lorenzo.spadini@univ-grenoble-alpes.fr" TargetMode="External"/><Relationship Id="rId1" Type="http://schemas.openxmlformats.org/officeDocument/2006/relationships/hyperlink" Target="mailto:philippe.ferrandis@univ-tln.fr" TargetMode="External"/><Relationship Id="rId6" Type="http://schemas.openxmlformats.org/officeDocument/2006/relationships/hyperlink" Target="mailto:laurent.ranno@neel.cnrs.fr" TargetMode="External"/><Relationship Id="rId15" Type="http://schemas.openxmlformats.org/officeDocument/2006/relationships/hyperlink" Target="mailto:stephane.tanzarella@univ-grenoble-alpes.fr" TargetMode="External"/><Relationship Id="rId23" Type="http://schemas.openxmlformats.org/officeDocument/2006/relationships/hyperlink" Target="mailto:christophe.brun@univ-grenoble-alpes.fr" TargetMode="External"/><Relationship Id="rId28" Type="http://schemas.openxmlformats.org/officeDocument/2006/relationships/hyperlink" Target="mailto:erwan.lanneau@univ-grenoble-alpes.fr" TargetMode="External"/><Relationship Id="rId36" Type="http://schemas.openxmlformats.org/officeDocument/2006/relationships/hyperlink" Target="mailto:erwan.lanneau@univ-grenoble-alpes.fr" TargetMode="External"/><Relationship Id="rId49" Type="http://schemas.openxmlformats.org/officeDocument/2006/relationships/hyperlink" Target="mailto:guillaume.mejean@univ-grenoble-alpes.fr" TargetMode="External"/><Relationship Id="rId57" Type="http://schemas.openxmlformats.org/officeDocument/2006/relationships/hyperlink" Target="mailto:fabien.albino@univ-grenoble-alpes.fr" TargetMode="External"/><Relationship Id="rId10" Type="http://schemas.openxmlformats.org/officeDocument/2006/relationships/hyperlink" Target="mailto:laurent.mounier@imag.fr" TargetMode="External"/><Relationship Id="rId31" Type="http://schemas.openxmlformats.org/officeDocument/2006/relationships/hyperlink" Target="mailto:olivier.gagliardini@univ-grenoble-alpes.fr,%20patrice.brault@vinci-construction.fr" TargetMode="External"/><Relationship Id="rId44" Type="http://schemas.openxmlformats.org/officeDocument/2006/relationships/hyperlink" Target="mailto:erwan.lanneau@univ-grenoble-alpes.fr" TargetMode="External"/><Relationship Id="rId52" Type="http://schemas.openxmlformats.org/officeDocument/2006/relationships/hyperlink" Target="mailto:protasov@lpsc.in2p3.fr" TargetMode="External"/><Relationship Id="rId60" Type="http://schemas.openxmlformats.org/officeDocument/2006/relationships/vmlDrawing" Target="../drawings/vmlDrawing4.vml"/><Relationship Id="rId4" Type="http://schemas.openxmlformats.org/officeDocument/2006/relationships/hyperlink" Target="mailto:gilles.delaygue@univ-grenoble-alpes.fr" TargetMode="External"/><Relationship Id="rId9" Type="http://schemas.openxmlformats.org/officeDocument/2006/relationships/hyperlink" Target="mailto:christophe.lacave@univ-grenoble-alpes.fr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AV174"/>
  <sheetViews>
    <sheetView tabSelected="1" topLeftCell="E1" zoomScale="80" zoomScaleNormal="80" zoomScaleSheetLayoutView="80" workbookViewId="0">
      <selection activeCell="Y14" sqref="Y14"/>
    </sheetView>
  </sheetViews>
  <sheetFormatPr baseColWidth="10" defaultColWidth="10.85546875" defaultRowHeight="15.75" x14ac:dyDescent="0.25"/>
  <cols>
    <col min="1" max="1" width="37.42578125" style="81" customWidth="1"/>
    <col min="2" max="2" width="12.7109375" style="4" customWidth="1"/>
    <col min="3" max="4" width="27.42578125" style="97" customWidth="1"/>
    <col min="5" max="5" width="80.42578125" style="29" customWidth="1"/>
    <col min="6" max="10" width="10.7109375" style="130" customWidth="1"/>
    <col min="11" max="11" width="20.7109375" style="130" customWidth="1"/>
    <col min="12" max="12" width="10.7109375" style="129" customWidth="1"/>
    <col min="13" max="13" width="10.7109375" style="130" customWidth="1"/>
    <col min="14" max="16" width="10.7109375" style="129" customWidth="1"/>
    <col min="17" max="17" width="10.7109375" style="130" customWidth="1"/>
    <col min="18" max="18" width="15.7109375" style="130" customWidth="1"/>
    <col min="19" max="19" width="10.7109375" style="130" customWidth="1"/>
    <col min="20" max="20" width="10.7109375" style="129" customWidth="1"/>
    <col min="21" max="21" width="15.7109375" style="29" customWidth="1"/>
    <col min="22" max="24" width="10.7109375" style="129" customWidth="1"/>
    <col min="25" max="25" width="10.7109375" style="130" customWidth="1"/>
    <col min="26" max="29" width="11.42578125" style="130"/>
    <col min="30" max="42" width="10.85546875" style="130" customWidth="1"/>
    <col min="43" max="43" width="10.85546875" style="29" customWidth="1"/>
    <col min="44" max="44" width="11.42578125" style="130" customWidth="1"/>
    <col min="45" max="45" width="11.42578125" style="215" customWidth="1"/>
    <col min="46" max="46" width="11.42578125" style="130" customWidth="1"/>
    <col min="47" max="48" width="11.42578125" style="216" customWidth="1"/>
    <col min="49" max="16384" width="10.85546875" style="29"/>
  </cols>
  <sheetData>
    <row r="1" spans="1:48" ht="15" x14ac:dyDescent="0.25">
      <c r="A1" s="84"/>
      <c r="B1" s="29"/>
      <c r="C1" s="222"/>
      <c r="D1" s="222"/>
      <c r="F1" s="715" t="s">
        <v>16</v>
      </c>
      <c r="G1" s="715"/>
      <c r="H1" s="715"/>
      <c r="I1" s="715"/>
      <c r="J1" s="715"/>
      <c r="K1" s="715"/>
      <c r="L1" s="715"/>
      <c r="M1" s="125"/>
      <c r="N1" s="125"/>
      <c r="O1" s="125"/>
      <c r="P1" s="29"/>
      <c r="Q1" s="29"/>
      <c r="R1" s="29"/>
      <c r="S1" s="29"/>
      <c r="AQ1" s="130"/>
      <c r="AU1" s="130"/>
      <c r="AV1" s="130"/>
    </row>
    <row r="2" spans="1:48" ht="15" x14ac:dyDescent="0.25">
      <c r="A2" s="84"/>
      <c r="B2" s="29"/>
      <c r="C2" s="222"/>
      <c r="D2" s="222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29"/>
      <c r="Q2" s="29"/>
      <c r="R2" s="29"/>
      <c r="S2" s="29"/>
      <c r="AQ2" s="130"/>
      <c r="AU2" s="130"/>
      <c r="AV2" s="130"/>
    </row>
    <row r="3" spans="1:48" ht="15" x14ac:dyDescent="0.25">
      <c r="A3" s="84"/>
      <c r="B3" s="29"/>
      <c r="C3" s="222"/>
      <c r="D3" s="222"/>
      <c r="E3" s="710" t="s">
        <v>420</v>
      </c>
      <c r="F3" s="710"/>
      <c r="G3" s="29"/>
      <c r="H3" s="29"/>
      <c r="I3" s="29"/>
      <c r="J3" s="29"/>
      <c r="K3" s="29"/>
      <c r="L3" s="29" t="s">
        <v>904</v>
      </c>
      <c r="M3" s="29"/>
      <c r="N3" s="29"/>
      <c r="O3" s="29"/>
      <c r="P3" s="29"/>
      <c r="Q3" s="29"/>
      <c r="R3" s="29"/>
      <c r="S3" s="29"/>
      <c r="AQ3" s="130"/>
      <c r="AU3" s="130"/>
      <c r="AV3" s="130"/>
    </row>
    <row r="4" spans="1:48" thickBot="1" x14ac:dyDescent="0.3">
      <c r="A4" s="84"/>
      <c r="B4" s="29"/>
      <c r="C4" s="222"/>
      <c r="D4" s="222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AQ4" s="130"/>
      <c r="AU4" s="130"/>
      <c r="AV4" s="130"/>
    </row>
    <row r="5" spans="1:48" ht="20.100000000000001" customHeight="1" x14ac:dyDescent="0.25">
      <c r="A5" s="28"/>
      <c r="B5" s="29"/>
      <c r="C5" s="51"/>
      <c r="D5" s="51"/>
      <c r="E5" s="716" t="s">
        <v>407</v>
      </c>
      <c r="F5" s="717"/>
      <c r="G5" s="717"/>
      <c r="H5" s="717"/>
      <c r="I5" s="717"/>
      <c r="J5" s="717"/>
      <c r="K5" s="20" t="s">
        <v>408</v>
      </c>
      <c r="L5" s="20" t="s">
        <v>409</v>
      </c>
      <c r="M5" s="19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1"/>
      <c r="AQ5" s="130"/>
      <c r="AU5" s="130"/>
      <c r="AV5" s="130"/>
    </row>
    <row r="6" spans="1:48" ht="20.100000000000001" customHeight="1" x14ac:dyDescent="0.25">
      <c r="A6" s="28"/>
      <c r="B6" s="29"/>
      <c r="C6" s="51"/>
      <c r="D6" s="51"/>
      <c r="E6" s="709" t="s">
        <v>410</v>
      </c>
      <c r="F6" s="710"/>
      <c r="G6" s="710"/>
      <c r="H6" s="710"/>
      <c r="I6" s="710"/>
      <c r="J6" s="710"/>
      <c r="K6" s="17" t="s">
        <v>411</v>
      </c>
      <c r="L6" s="17" t="s">
        <v>412</v>
      </c>
      <c r="M6" s="18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6"/>
      <c r="AQ6" s="130"/>
      <c r="AU6" s="130"/>
      <c r="AV6" s="130"/>
    </row>
    <row r="7" spans="1:48" ht="20.100000000000001" customHeight="1" x14ac:dyDescent="0.25">
      <c r="A7" s="28"/>
      <c r="B7" s="29"/>
      <c r="C7" s="51"/>
      <c r="D7" s="51"/>
      <c r="E7" s="709" t="s">
        <v>413</v>
      </c>
      <c r="F7" s="710"/>
      <c r="G7" s="710"/>
      <c r="H7" s="710"/>
      <c r="I7" s="710"/>
      <c r="J7" s="710"/>
      <c r="K7" s="16" t="s">
        <v>414</v>
      </c>
      <c r="L7" s="711" t="s">
        <v>415</v>
      </c>
      <c r="M7" s="712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6"/>
      <c r="AQ7" s="130"/>
      <c r="AU7" s="130"/>
      <c r="AV7" s="130"/>
    </row>
    <row r="8" spans="1:48" ht="20.100000000000001" customHeight="1" x14ac:dyDescent="0.25">
      <c r="A8" s="28"/>
      <c r="B8" s="29"/>
      <c r="C8" s="51"/>
      <c r="D8" s="51"/>
      <c r="E8" s="709" t="s">
        <v>416</v>
      </c>
      <c r="F8" s="710"/>
      <c r="G8" s="710"/>
      <c r="H8" s="710"/>
      <c r="I8" s="710"/>
      <c r="J8" s="710"/>
      <c r="K8" s="17" t="s">
        <v>417</v>
      </c>
      <c r="L8" s="711" t="s">
        <v>418</v>
      </c>
      <c r="M8" s="712"/>
      <c r="N8" s="712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6"/>
      <c r="AQ8" s="130"/>
      <c r="AU8" s="130"/>
      <c r="AV8" s="130"/>
    </row>
    <row r="9" spans="1:48" ht="20.100000000000001" customHeight="1" thickBot="1" x14ac:dyDescent="0.3">
      <c r="A9" s="28"/>
      <c r="B9" s="29"/>
      <c r="C9" s="51"/>
      <c r="D9" s="51"/>
      <c r="E9" s="713" t="s">
        <v>419</v>
      </c>
      <c r="F9" s="714"/>
      <c r="G9" s="714"/>
      <c r="H9" s="714"/>
      <c r="I9" s="714"/>
      <c r="J9" s="714"/>
      <c r="K9" s="37"/>
      <c r="L9" s="22"/>
      <c r="M9" s="23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9"/>
      <c r="AQ9" s="130"/>
      <c r="AU9" s="130"/>
      <c r="AV9" s="130"/>
    </row>
    <row r="10" spans="1:48" ht="15" customHeight="1" x14ac:dyDescent="0.25">
      <c r="A10" s="671" t="s">
        <v>30</v>
      </c>
      <c r="B10" s="676" t="s">
        <v>396</v>
      </c>
      <c r="C10" s="664" t="s">
        <v>861</v>
      </c>
      <c r="D10" s="668" t="s">
        <v>862</v>
      </c>
      <c r="E10" s="655" t="s">
        <v>401</v>
      </c>
      <c r="F10" s="658" t="s">
        <v>22</v>
      </c>
      <c r="G10" s="658" t="s">
        <v>2</v>
      </c>
      <c r="H10" s="658" t="s">
        <v>0</v>
      </c>
      <c r="I10" s="685" t="s">
        <v>1</v>
      </c>
      <c r="J10" s="658" t="s">
        <v>17</v>
      </c>
      <c r="K10" s="679" t="s">
        <v>23</v>
      </c>
      <c r="L10" s="680"/>
      <c r="M10" s="680"/>
      <c r="N10" s="680"/>
      <c r="O10" s="680"/>
      <c r="P10" s="680"/>
      <c r="Q10" s="681"/>
      <c r="R10" s="679" t="s">
        <v>23</v>
      </c>
      <c r="S10" s="680"/>
      <c r="T10" s="680"/>
      <c r="U10" s="680"/>
      <c r="V10" s="680"/>
      <c r="W10" s="680"/>
      <c r="X10" s="680"/>
      <c r="Y10" s="681"/>
      <c r="Z10" s="689" t="s">
        <v>3</v>
      </c>
      <c r="AA10" s="690"/>
      <c r="AB10" s="690"/>
      <c r="AC10" s="691"/>
      <c r="AD10" s="686" t="s">
        <v>67</v>
      </c>
      <c r="AE10" s="686" t="s">
        <v>68</v>
      </c>
      <c r="AF10" s="686" t="s">
        <v>69</v>
      </c>
      <c r="AG10" s="686" t="s">
        <v>403</v>
      </c>
      <c r="AH10" s="686" t="s">
        <v>70</v>
      </c>
      <c r="AI10" s="686" t="s">
        <v>405</v>
      </c>
      <c r="AJ10" s="686" t="s">
        <v>82</v>
      </c>
      <c r="AK10" s="686" t="s">
        <v>385</v>
      </c>
      <c r="AL10" s="686" t="s">
        <v>71</v>
      </c>
      <c r="AM10" s="686" t="s">
        <v>72</v>
      </c>
      <c r="AN10" s="686" t="s">
        <v>73</v>
      </c>
      <c r="AO10" s="705" t="s">
        <v>74</v>
      </c>
      <c r="AP10" s="686" t="s">
        <v>469</v>
      </c>
      <c r="AR10" s="708" t="s">
        <v>83</v>
      </c>
      <c r="AS10" s="703" t="s">
        <v>86</v>
      </c>
      <c r="AU10" s="704" t="s">
        <v>84</v>
      </c>
      <c r="AV10" s="704" t="s">
        <v>85</v>
      </c>
    </row>
    <row r="11" spans="1:48" ht="15.75" customHeight="1" thickBot="1" x14ac:dyDescent="0.3">
      <c r="A11" s="672"/>
      <c r="B11" s="677"/>
      <c r="C11" s="665"/>
      <c r="D11" s="669"/>
      <c r="E11" s="656"/>
      <c r="F11" s="659"/>
      <c r="G11" s="659"/>
      <c r="H11" s="659"/>
      <c r="I11" s="674"/>
      <c r="J11" s="674"/>
      <c r="K11" s="682"/>
      <c r="L11" s="683"/>
      <c r="M11" s="683"/>
      <c r="N11" s="683"/>
      <c r="O11" s="683"/>
      <c r="P11" s="683"/>
      <c r="Q11" s="684"/>
      <c r="R11" s="682"/>
      <c r="S11" s="683"/>
      <c r="T11" s="683"/>
      <c r="U11" s="683"/>
      <c r="V11" s="683"/>
      <c r="W11" s="683"/>
      <c r="X11" s="683"/>
      <c r="Y11" s="684"/>
      <c r="Z11" s="692"/>
      <c r="AA11" s="693"/>
      <c r="AB11" s="693"/>
      <c r="AC11" s="694"/>
      <c r="AD11" s="687"/>
      <c r="AE11" s="687"/>
      <c r="AF11" s="687"/>
      <c r="AG11" s="687"/>
      <c r="AH11" s="687"/>
      <c r="AI11" s="687"/>
      <c r="AJ11" s="687"/>
      <c r="AK11" s="687"/>
      <c r="AL11" s="687"/>
      <c r="AM11" s="687"/>
      <c r="AN11" s="687"/>
      <c r="AO11" s="706"/>
      <c r="AP11" s="687"/>
      <c r="AR11" s="708"/>
      <c r="AS11" s="703"/>
      <c r="AU11" s="704"/>
      <c r="AV11" s="704"/>
    </row>
    <row r="12" spans="1:48" ht="15.75" customHeight="1" thickBot="1" x14ac:dyDescent="0.3">
      <c r="A12" s="672"/>
      <c r="B12" s="677"/>
      <c r="C12" s="665"/>
      <c r="D12" s="669"/>
      <c r="E12" s="656"/>
      <c r="F12" s="659"/>
      <c r="G12" s="659"/>
      <c r="H12" s="659"/>
      <c r="I12" s="674"/>
      <c r="J12" s="674"/>
      <c r="K12" s="661" t="s">
        <v>21</v>
      </c>
      <c r="L12" s="662"/>
      <c r="M12" s="662"/>
      <c r="N12" s="662"/>
      <c r="O12" s="661" t="s">
        <v>24</v>
      </c>
      <c r="P12" s="662"/>
      <c r="Q12" s="663"/>
      <c r="R12" s="661" t="s">
        <v>14</v>
      </c>
      <c r="S12" s="662"/>
      <c r="T12" s="662"/>
      <c r="U12" s="662"/>
      <c r="V12" s="662"/>
      <c r="W12" s="661" t="s">
        <v>24</v>
      </c>
      <c r="X12" s="662"/>
      <c r="Y12" s="663"/>
      <c r="Z12" s="695" t="s">
        <v>5</v>
      </c>
      <c r="AA12" s="697" t="s">
        <v>7</v>
      </c>
      <c r="AB12" s="699" t="s">
        <v>6</v>
      </c>
      <c r="AC12" s="701" t="s">
        <v>8</v>
      </c>
      <c r="AD12" s="687"/>
      <c r="AE12" s="687"/>
      <c r="AF12" s="687"/>
      <c r="AG12" s="687"/>
      <c r="AH12" s="687"/>
      <c r="AI12" s="687"/>
      <c r="AJ12" s="687"/>
      <c r="AK12" s="687"/>
      <c r="AL12" s="687"/>
      <c r="AM12" s="687"/>
      <c r="AN12" s="687"/>
      <c r="AO12" s="706"/>
      <c r="AP12" s="687"/>
      <c r="AR12" s="708"/>
      <c r="AS12" s="703"/>
      <c r="AU12" s="704"/>
      <c r="AV12" s="704"/>
    </row>
    <row r="13" spans="1:48" ht="72" customHeight="1" thickBot="1" x14ac:dyDescent="0.3">
      <c r="A13" s="673"/>
      <c r="B13" s="678"/>
      <c r="C13" s="666"/>
      <c r="D13" s="670"/>
      <c r="E13" s="657"/>
      <c r="F13" s="660"/>
      <c r="G13" s="660"/>
      <c r="H13" s="660"/>
      <c r="I13" s="675"/>
      <c r="J13" s="675"/>
      <c r="K13" s="8" t="s">
        <v>25</v>
      </c>
      <c r="L13" s="330" t="s">
        <v>18</v>
      </c>
      <c r="M13" s="10" t="s">
        <v>26</v>
      </c>
      <c r="N13" s="11" t="s">
        <v>19</v>
      </c>
      <c r="O13" s="630" t="s">
        <v>15</v>
      </c>
      <c r="P13" s="224" t="s">
        <v>10</v>
      </c>
      <c r="Q13" s="1" t="s">
        <v>9</v>
      </c>
      <c r="R13" s="7" t="s">
        <v>27</v>
      </c>
      <c r="S13" s="21" t="s">
        <v>28</v>
      </c>
      <c r="T13" s="12" t="s">
        <v>18</v>
      </c>
      <c r="U13" s="13" t="s">
        <v>29</v>
      </c>
      <c r="V13" s="14" t="s">
        <v>20</v>
      </c>
      <c r="W13" s="223" t="s">
        <v>15</v>
      </c>
      <c r="X13" s="224" t="s">
        <v>10</v>
      </c>
      <c r="Y13" s="15" t="s">
        <v>9</v>
      </c>
      <c r="Z13" s="696"/>
      <c r="AA13" s="698"/>
      <c r="AB13" s="700"/>
      <c r="AC13" s="702"/>
      <c r="AD13" s="688"/>
      <c r="AE13" s="688"/>
      <c r="AF13" s="688"/>
      <c r="AG13" s="688"/>
      <c r="AH13" s="688"/>
      <c r="AI13" s="688"/>
      <c r="AJ13" s="688"/>
      <c r="AK13" s="688"/>
      <c r="AL13" s="688"/>
      <c r="AM13" s="688"/>
      <c r="AN13" s="688"/>
      <c r="AO13" s="707"/>
      <c r="AP13" s="688"/>
      <c r="AR13" s="708"/>
      <c r="AS13" s="703"/>
      <c r="AU13" s="704"/>
      <c r="AV13" s="704"/>
    </row>
    <row r="14" spans="1:48" s="145" customFormat="1" ht="20.100000000000001" customHeight="1" x14ac:dyDescent="0.25">
      <c r="A14" s="380" t="s">
        <v>970</v>
      </c>
      <c r="B14" s="52"/>
      <c r="C14" s="613" t="s">
        <v>866</v>
      </c>
      <c r="D14" s="605"/>
      <c r="E14" s="131" t="s">
        <v>49</v>
      </c>
      <c r="F14" s="132" t="s">
        <v>805</v>
      </c>
      <c r="G14" s="132" t="s">
        <v>31</v>
      </c>
      <c r="H14" s="167" t="s">
        <v>47</v>
      </c>
      <c r="I14" s="132">
        <v>6</v>
      </c>
      <c r="J14" s="132">
        <v>2</v>
      </c>
      <c r="K14" s="161" t="s">
        <v>77</v>
      </c>
      <c r="L14" s="138">
        <v>0.2</v>
      </c>
      <c r="M14" s="134" t="s">
        <v>675</v>
      </c>
      <c r="N14" s="631">
        <v>0.5</v>
      </c>
      <c r="O14" s="135"/>
      <c r="P14" s="135"/>
      <c r="Q14" s="136" t="s">
        <v>39</v>
      </c>
      <c r="R14" s="137" t="s">
        <v>9</v>
      </c>
      <c r="S14" s="134" t="s">
        <v>80</v>
      </c>
      <c r="T14" s="138">
        <v>0.2</v>
      </c>
      <c r="U14" s="134" t="s">
        <v>675</v>
      </c>
      <c r="V14" s="331">
        <v>0.5</v>
      </c>
      <c r="W14" s="139"/>
      <c r="X14" s="135"/>
      <c r="Y14" s="140" t="s">
        <v>39</v>
      </c>
      <c r="Z14" s="141">
        <v>21</v>
      </c>
      <c r="AA14" s="142"/>
      <c r="AB14" s="142">
        <v>30</v>
      </c>
      <c r="AC14" s="140">
        <v>8</v>
      </c>
      <c r="AD14" s="141" t="s">
        <v>32</v>
      </c>
      <c r="AE14" s="142"/>
      <c r="AF14" s="142" t="s">
        <v>32</v>
      </c>
      <c r="AG14" s="142"/>
      <c r="AH14" s="142"/>
      <c r="AI14" s="142"/>
      <c r="AJ14" s="142"/>
      <c r="AK14" s="142"/>
      <c r="AL14" s="142"/>
      <c r="AM14" s="142"/>
      <c r="AN14" s="142"/>
      <c r="AO14" s="143"/>
      <c r="AP14" s="144" t="s">
        <v>39</v>
      </c>
      <c r="AR14" s="146">
        <f>SUM(Z14:AC14)</f>
        <v>59</v>
      </c>
      <c r="AS14" s="147">
        <f>AR14/I14</f>
        <v>9.8333333333333339</v>
      </c>
      <c r="AT14" s="146"/>
      <c r="AU14" s="148">
        <f>L14+L15+N14</f>
        <v>1</v>
      </c>
      <c r="AV14" s="148">
        <f>T14+T15+V14</f>
        <v>1</v>
      </c>
    </row>
    <row r="15" spans="1:48" s="145" customFormat="1" ht="20.100000000000001" customHeight="1" x14ac:dyDescent="0.25">
      <c r="A15" s="24"/>
      <c r="B15" s="54"/>
      <c r="C15" s="118"/>
      <c r="D15" s="462"/>
      <c r="E15" s="149"/>
      <c r="F15" s="150"/>
      <c r="G15" s="150"/>
      <c r="H15" s="151"/>
      <c r="I15" s="150"/>
      <c r="J15" s="150"/>
      <c r="K15" s="152" t="s">
        <v>674</v>
      </c>
      <c r="L15" s="171">
        <v>0.3</v>
      </c>
      <c r="M15" s="609"/>
      <c r="N15" s="153"/>
      <c r="O15" s="154"/>
      <c r="P15" s="154"/>
      <c r="Q15" s="155"/>
      <c r="R15" s="156"/>
      <c r="S15" s="152" t="s">
        <v>80</v>
      </c>
      <c r="T15" s="157">
        <v>0.3</v>
      </c>
      <c r="U15" s="152"/>
      <c r="V15" s="246"/>
      <c r="W15" s="158"/>
      <c r="X15" s="154"/>
      <c r="Y15" s="151"/>
      <c r="Z15" s="62"/>
      <c r="AA15" s="63"/>
      <c r="AB15" s="63"/>
      <c r="AC15" s="64"/>
      <c r="AD15" s="62" t="s">
        <v>32</v>
      </c>
      <c r="AE15" s="63"/>
      <c r="AF15" s="63" t="s">
        <v>32</v>
      </c>
      <c r="AG15" s="63"/>
      <c r="AH15" s="63"/>
      <c r="AI15" s="63"/>
      <c r="AJ15" s="63"/>
      <c r="AK15" s="63"/>
      <c r="AL15" s="63"/>
      <c r="AM15" s="63"/>
      <c r="AN15" s="63"/>
      <c r="AO15" s="70"/>
      <c r="AP15" s="64" t="s">
        <v>39</v>
      </c>
      <c r="AR15" s="146"/>
      <c r="AS15" s="147"/>
      <c r="AT15" s="146"/>
      <c r="AU15" s="148"/>
      <c r="AV15" s="148"/>
    </row>
    <row r="16" spans="1:48" s="145" customFormat="1" ht="20.100000000000001" customHeight="1" x14ac:dyDescent="0.25">
      <c r="A16" s="380" t="s">
        <v>970</v>
      </c>
      <c r="B16" s="52"/>
      <c r="C16" s="123" t="s">
        <v>866</v>
      </c>
      <c r="D16" s="461"/>
      <c r="E16" s="159" t="s">
        <v>50</v>
      </c>
      <c r="F16" s="160" t="s">
        <v>554</v>
      </c>
      <c r="G16" s="160" t="s">
        <v>33</v>
      </c>
      <c r="H16" s="160" t="s">
        <v>32</v>
      </c>
      <c r="I16" s="160">
        <v>6</v>
      </c>
      <c r="J16" s="160">
        <v>2</v>
      </c>
      <c r="K16" s="161" t="s">
        <v>77</v>
      </c>
      <c r="L16" s="169">
        <v>0.2</v>
      </c>
      <c r="M16" s="608" t="s">
        <v>675</v>
      </c>
      <c r="N16" s="162">
        <v>0.5</v>
      </c>
      <c r="O16" s="163"/>
      <c r="P16" s="163"/>
      <c r="Q16" s="164" t="s">
        <v>39</v>
      </c>
      <c r="R16" s="165" t="s">
        <v>9</v>
      </c>
      <c r="S16" s="161" t="s">
        <v>80</v>
      </c>
      <c r="T16" s="169">
        <v>0.2</v>
      </c>
      <c r="U16" s="161" t="s">
        <v>675</v>
      </c>
      <c r="V16" s="163">
        <v>0.5</v>
      </c>
      <c r="W16" s="166"/>
      <c r="X16" s="163"/>
      <c r="Y16" s="167" t="s">
        <v>39</v>
      </c>
      <c r="Z16" s="59">
        <v>21</v>
      </c>
      <c r="AA16" s="60"/>
      <c r="AB16" s="60">
        <v>30</v>
      </c>
      <c r="AC16" s="167">
        <v>8</v>
      </c>
      <c r="AD16" s="59"/>
      <c r="AE16" s="60" t="s">
        <v>32</v>
      </c>
      <c r="AF16" s="60"/>
      <c r="AG16" s="60" t="s">
        <v>32</v>
      </c>
      <c r="AH16" s="60"/>
      <c r="AI16" s="60"/>
      <c r="AJ16" s="60"/>
      <c r="AK16" s="60"/>
      <c r="AL16" s="60"/>
      <c r="AM16" s="60"/>
      <c r="AN16" s="60"/>
      <c r="AO16" s="69"/>
      <c r="AP16" s="61"/>
      <c r="AR16" s="146">
        <f>SUM(Z16:AC16)</f>
        <v>59</v>
      </c>
      <c r="AS16" s="147">
        <f>AR16/I16</f>
        <v>9.8333333333333339</v>
      </c>
      <c r="AT16" s="146"/>
      <c r="AU16" s="148">
        <f>L16+L17+N16</f>
        <v>1</v>
      </c>
      <c r="AV16" s="148">
        <f>T16+T17+V16</f>
        <v>1</v>
      </c>
    </row>
    <row r="17" spans="1:48" s="145" customFormat="1" ht="20.100000000000001" customHeight="1" x14ac:dyDescent="0.25">
      <c r="A17" s="24"/>
      <c r="B17" s="54"/>
      <c r="C17" s="118"/>
      <c r="D17" s="462"/>
      <c r="E17" s="149"/>
      <c r="F17" s="150"/>
      <c r="G17" s="150"/>
      <c r="H17" s="150"/>
      <c r="I17" s="150"/>
      <c r="J17" s="150"/>
      <c r="K17" s="152" t="s">
        <v>674</v>
      </c>
      <c r="L17" s="171">
        <v>0.3</v>
      </c>
      <c r="M17" s="609"/>
      <c r="N17" s="153"/>
      <c r="O17" s="154"/>
      <c r="P17" s="154"/>
      <c r="Q17" s="155"/>
      <c r="R17" s="156"/>
      <c r="S17" s="152" t="s">
        <v>80</v>
      </c>
      <c r="T17" s="171">
        <v>0.3</v>
      </c>
      <c r="U17" s="152"/>
      <c r="V17" s="246"/>
      <c r="W17" s="158"/>
      <c r="X17" s="154"/>
      <c r="Y17" s="151"/>
      <c r="Z17" s="62"/>
      <c r="AA17" s="63"/>
      <c r="AB17" s="63"/>
      <c r="AC17" s="151"/>
      <c r="AD17" s="62"/>
      <c r="AE17" s="63" t="s">
        <v>32</v>
      </c>
      <c r="AF17" s="63"/>
      <c r="AG17" s="63" t="s">
        <v>32</v>
      </c>
      <c r="AH17" s="63"/>
      <c r="AI17" s="63"/>
      <c r="AJ17" s="63"/>
      <c r="AK17" s="63"/>
      <c r="AL17" s="63"/>
      <c r="AM17" s="63"/>
      <c r="AN17" s="63"/>
      <c r="AO17" s="70"/>
      <c r="AP17" s="64"/>
      <c r="AR17" s="146"/>
      <c r="AS17" s="147"/>
      <c r="AT17" s="146"/>
      <c r="AU17" s="148"/>
      <c r="AV17" s="148"/>
    </row>
    <row r="18" spans="1:48" s="145" customFormat="1" ht="20.100000000000001" customHeight="1" x14ac:dyDescent="0.25">
      <c r="A18" s="83" t="s">
        <v>769</v>
      </c>
      <c r="B18" s="52"/>
      <c r="C18" s="123" t="s">
        <v>867</v>
      </c>
      <c r="D18" s="461"/>
      <c r="E18" s="392" t="s">
        <v>51</v>
      </c>
      <c r="F18" s="160" t="s">
        <v>816</v>
      </c>
      <c r="G18" s="160" t="s">
        <v>34</v>
      </c>
      <c r="H18" s="167" t="s">
        <v>47</v>
      </c>
      <c r="I18" s="160">
        <v>6</v>
      </c>
      <c r="J18" s="160">
        <v>2</v>
      </c>
      <c r="K18" s="370" t="s">
        <v>689</v>
      </c>
      <c r="L18" s="372">
        <v>0.2</v>
      </c>
      <c r="M18" s="608" t="s">
        <v>675</v>
      </c>
      <c r="N18" s="162">
        <v>0.5</v>
      </c>
      <c r="O18" s="163"/>
      <c r="P18" s="163"/>
      <c r="Q18" s="164" t="s">
        <v>39</v>
      </c>
      <c r="R18" s="165" t="s">
        <v>9</v>
      </c>
      <c r="S18" s="391" t="s">
        <v>9</v>
      </c>
      <c r="T18" s="384"/>
      <c r="U18" s="370" t="s">
        <v>675</v>
      </c>
      <c r="V18" s="485">
        <v>0.7</v>
      </c>
      <c r="W18" s="166"/>
      <c r="X18" s="163"/>
      <c r="Y18" s="167" t="s">
        <v>39</v>
      </c>
      <c r="Z18" s="59">
        <v>18</v>
      </c>
      <c r="AA18" s="60"/>
      <c r="AB18" s="60">
        <v>33</v>
      </c>
      <c r="AC18" s="167">
        <v>6</v>
      </c>
      <c r="AD18" s="59" t="s">
        <v>32</v>
      </c>
      <c r="AE18" s="60"/>
      <c r="AF18" s="60" t="s">
        <v>32</v>
      </c>
      <c r="AG18" s="60"/>
      <c r="AH18" s="60" t="s">
        <v>32</v>
      </c>
      <c r="AI18" s="60" t="s">
        <v>32</v>
      </c>
      <c r="AJ18" s="60"/>
      <c r="AK18" s="60"/>
      <c r="AL18" s="60"/>
      <c r="AM18" s="60"/>
      <c r="AN18" s="60"/>
      <c r="AO18" s="69"/>
      <c r="AP18" s="61" t="s">
        <v>39</v>
      </c>
      <c r="AR18" s="146">
        <f>SUM(Z18:AC18)</f>
        <v>57</v>
      </c>
      <c r="AS18" s="147">
        <f>AR18/I18</f>
        <v>9.5</v>
      </c>
      <c r="AT18" s="146"/>
      <c r="AU18" s="148">
        <f>L18+L19+L20+N18</f>
        <v>1</v>
      </c>
      <c r="AV18" s="148">
        <f>T18+T19+T20+V18</f>
        <v>1</v>
      </c>
    </row>
    <row r="19" spans="1:48" s="145" customFormat="1" ht="20.100000000000001" customHeight="1" x14ac:dyDescent="0.25">
      <c r="A19" s="24"/>
      <c r="B19" s="54"/>
      <c r="C19" s="124"/>
      <c r="D19" s="606"/>
      <c r="E19" s="401"/>
      <c r="F19" s="173"/>
      <c r="G19" s="173"/>
      <c r="H19" s="181"/>
      <c r="I19" s="173"/>
      <c r="J19" s="173"/>
      <c r="K19" s="430" t="s">
        <v>940</v>
      </c>
      <c r="L19" s="404">
        <v>0.1</v>
      </c>
      <c r="M19" s="174"/>
      <c r="N19" s="176"/>
      <c r="O19" s="177"/>
      <c r="P19" s="177"/>
      <c r="Q19" s="146"/>
      <c r="R19" s="178"/>
      <c r="S19" s="407" t="s">
        <v>80</v>
      </c>
      <c r="T19" s="482">
        <v>0.1</v>
      </c>
      <c r="U19" s="407"/>
      <c r="V19" s="483"/>
      <c r="W19" s="180"/>
      <c r="X19" s="177"/>
      <c r="Y19" s="181"/>
      <c r="Z19" s="182"/>
      <c r="AA19" s="185"/>
      <c r="AB19" s="185"/>
      <c r="AC19" s="181"/>
      <c r="AD19" s="182" t="s">
        <v>32</v>
      </c>
      <c r="AE19" s="185"/>
      <c r="AF19" s="185" t="s">
        <v>32</v>
      </c>
      <c r="AG19" s="185"/>
      <c r="AH19" s="185" t="s">
        <v>32</v>
      </c>
      <c r="AI19" s="185" t="s">
        <v>32</v>
      </c>
      <c r="AJ19" s="185"/>
      <c r="AK19" s="185"/>
      <c r="AL19" s="185"/>
      <c r="AM19" s="185"/>
      <c r="AN19" s="185"/>
      <c r="AO19" s="183"/>
      <c r="AP19" s="184" t="s">
        <v>39</v>
      </c>
      <c r="AR19" s="146"/>
      <c r="AS19" s="147"/>
      <c r="AT19" s="146"/>
      <c r="AU19" s="148"/>
      <c r="AV19" s="148"/>
    </row>
    <row r="20" spans="1:48" s="145" customFormat="1" ht="20.100000000000001" customHeight="1" x14ac:dyDescent="0.25">
      <c r="A20" s="71"/>
      <c r="B20" s="53"/>
      <c r="C20" s="118"/>
      <c r="D20" s="462"/>
      <c r="E20" s="393"/>
      <c r="F20" s="150"/>
      <c r="G20" s="150"/>
      <c r="H20" s="150"/>
      <c r="I20" s="150"/>
      <c r="J20" s="150"/>
      <c r="K20" s="371" t="s">
        <v>759</v>
      </c>
      <c r="L20" s="373">
        <v>0.2</v>
      </c>
      <c r="M20" s="609"/>
      <c r="N20" s="153"/>
      <c r="O20" s="154"/>
      <c r="P20" s="154"/>
      <c r="Q20" s="155"/>
      <c r="R20" s="156"/>
      <c r="S20" s="371" t="s">
        <v>80</v>
      </c>
      <c r="T20" s="454">
        <v>0.2</v>
      </c>
      <c r="U20" s="371"/>
      <c r="V20" s="484"/>
      <c r="W20" s="158"/>
      <c r="X20" s="154"/>
      <c r="Y20" s="151"/>
      <c r="Z20" s="62"/>
      <c r="AA20" s="63"/>
      <c r="AB20" s="63"/>
      <c r="AC20" s="151"/>
      <c r="AD20" s="62" t="s">
        <v>32</v>
      </c>
      <c r="AE20" s="63"/>
      <c r="AF20" s="63" t="s">
        <v>32</v>
      </c>
      <c r="AG20" s="63"/>
      <c r="AH20" s="63" t="s">
        <v>32</v>
      </c>
      <c r="AI20" s="63" t="s">
        <v>32</v>
      </c>
      <c r="AJ20" s="63"/>
      <c r="AK20" s="63"/>
      <c r="AL20" s="63"/>
      <c r="AM20" s="63"/>
      <c r="AN20" s="63"/>
      <c r="AO20" s="70"/>
      <c r="AP20" s="64" t="s">
        <v>39</v>
      </c>
      <c r="AR20" s="146"/>
      <c r="AS20" s="147"/>
      <c r="AT20" s="146"/>
      <c r="AU20" s="148"/>
      <c r="AV20" s="148"/>
    </row>
    <row r="21" spans="1:48" s="145" customFormat="1" ht="20.100000000000001" customHeight="1" x14ac:dyDescent="0.25">
      <c r="A21" s="25" t="s">
        <v>782</v>
      </c>
      <c r="B21" s="52"/>
      <c r="C21" s="123" t="s">
        <v>866</v>
      </c>
      <c r="D21" s="461"/>
      <c r="E21" s="392" t="s">
        <v>52</v>
      </c>
      <c r="F21" s="225" t="s">
        <v>555</v>
      </c>
      <c r="G21" s="225" t="s">
        <v>35</v>
      </c>
      <c r="H21" s="225" t="s">
        <v>32</v>
      </c>
      <c r="I21" s="225">
        <v>6</v>
      </c>
      <c r="J21" s="225">
        <v>2</v>
      </c>
      <c r="K21" s="370" t="s">
        <v>689</v>
      </c>
      <c r="L21" s="372">
        <v>0.3</v>
      </c>
      <c r="M21" s="337"/>
      <c r="N21" s="632"/>
      <c r="O21" s="226"/>
      <c r="P21" s="226"/>
      <c r="Q21" s="227" t="s">
        <v>39</v>
      </c>
      <c r="R21" s="228" t="s">
        <v>9</v>
      </c>
      <c r="S21" s="370" t="s">
        <v>9</v>
      </c>
      <c r="T21" s="453"/>
      <c r="U21" s="370" t="s">
        <v>675</v>
      </c>
      <c r="V21" s="485">
        <v>1</v>
      </c>
      <c r="W21" s="229"/>
      <c r="X21" s="226"/>
      <c r="Y21" s="230" t="s">
        <v>39</v>
      </c>
      <c r="Z21" s="59">
        <v>21</v>
      </c>
      <c r="AA21" s="60"/>
      <c r="AB21" s="60">
        <v>28.5</v>
      </c>
      <c r="AC21" s="167">
        <v>6</v>
      </c>
      <c r="AD21" s="59"/>
      <c r="AE21" s="60"/>
      <c r="AF21" s="60"/>
      <c r="AG21" s="60"/>
      <c r="AH21" s="60"/>
      <c r="AI21" s="60"/>
      <c r="AJ21" s="60"/>
      <c r="AK21" s="60"/>
      <c r="AL21" s="60" t="s">
        <v>32</v>
      </c>
      <c r="AM21" s="60" t="s">
        <v>32</v>
      </c>
      <c r="AN21" s="60"/>
      <c r="AO21" s="69"/>
      <c r="AP21" s="61"/>
      <c r="AR21" s="146">
        <f>SUM(Z21:AC21)</f>
        <v>55.5</v>
      </c>
      <c r="AS21" s="147">
        <f>AR21/I21</f>
        <v>9.25</v>
      </c>
      <c r="AT21" s="146"/>
      <c r="AU21" s="148">
        <f>L21+L22+L23+L24+N21</f>
        <v>1</v>
      </c>
      <c r="AV21" s="148">
        <f>T21+T22+T24+V21</f>
        <v>1</v>
      </c>
    </row>
    <row r="22" spans="1:48" s="145" customFormat="1" ht="20.100000000000001" customHeight="1" x14ac:dyDescent="0.25">
      <c r="A22" s="24"/>
      <c r="B22" s="54"/>
      <c r="C22" s="124"/>
      <c r="D22" s="606"/>
      <c r="E22" s="481"/>
      <c r="F22" s="231"/>
      <c r="G22" s="231"/>
      <c r="H22" s="231"/>
      <c r="I22" s="231"/>
      <c r="J22" s="231"/>
      <c r="K22" s="430" t="s">
        <v>940</v>
      </c>
      <c r="L22" s="404">
        <v>0.1</v>
      </c>
      <c r="M22" s="234"/>
      <c r="N22" s="633"/>
      <c r="O22" s="232"/>
      <c r="P22" s="232"/>
      <c r="Q22" s="233"/>
      <c r="R22" s="234"/>
      <c r="S22" s="430" t="s">
        <v>9</v>
      </c>
      <c r="T22" s="482"/>
      <c r="U22" s="407"/>
      <c r="V22" s="483"/>
      <c r="W22" s="235"/>
      <c r="X22" s="232"/>
      <c r="Y22" s="236"/>
      <c r="Z22" s="182"/>
      <c r="AA22" s="185"/>
      <c r="AB22" s="185"/>
      <c r="AC22" s="181"/>
      <c r="AD22" s="182"/>
      <c r="AE22" s="185"/>
      <c r="AF22" s="185"/>
      <c r="AG22" s="185"/>
      <c r="AH22" s="185"/>
      <c r="AI22" s="185"/>
      <c r="AJ22" s="185"/>
      <c r="AK22" s="185"/>
      <c r="AL22" s="185" t="s">
        <v>32</v>
      </c>
      <c r="AM22" s="185" t="s">
        <v>32</v>
      </c>
      <c r="AN22" s="185"/>
      <c r="AO22" s="183"/>
      <c r="AP22" s="184"/>
      <c r="AR22" s="146"/>
      <c r="AS22" s="147"/>
      <c r="AT22" s="146"/>
      <c r="AU22" s="148"/>
      <c r="AV22" s="148"/>
    </row>
    <row r="23" spans="1:48" s="145" customFormat="1" ht="20.100000000000001" customHeight="1" x14ac:dyDescent="0.25">
      <c r="A23" s="24"/>
      <c r="B23" s="54"/>
      <c r="C23" s="124"/>
      <c r="D23" s="606"/>
      <c r="E23" s="481"/>
      <c r="F23" s="231"/>
      <c r="G23" s="231"/>
      <c r="H23" s="231"/>
      <c r="I23" s="231"/>
      <c r="J23" s="231"/>
      <c r="K23" s="407" t="s">
        <v>759</v>
      </c>
      <c r="L23" s="404">
        <v>0.2</v>
      </c>
      <c r="M23" s="234"/>
      <c r="N23" s="633"/>
      <c r="O23" s="232"/>
      <c r="P23" s="232"/>
      <c r="Q23" s="233"/>
      <c r="R23" s="234"/>
      <c r="S23" s="407" t="s">
        <v>9</v>
      </c>
      <c r="T23" s="482"/>
      <c r="U23" s="407"/>
      <c r="V23" s="483"/>
      <c r="W23" s="235"/>
      <c r="X23" s="232"/>
      <c r="Y23" s="236"/>
      <c r="Z23" s="182"/>
      <c r="AA23" s="185"/>
      <c r="AB23" s="185"/>
      <c r="AC23" s="181"/>
      <c r="AD23" s="182"/>
      <c r="AE23" s="185"/>
      <c r="AF23" s="185"/>
      <c r="AG23" s="185"/>
      <c r="AH23" s="185"/>
      <c r="AI23" s="185"/>
      <c r="AJ23" s="185"/>
      <c r="AK23" s="185"/>
      <c r="AL23" s="185" t="s">
        <v>32</v>
      </c>
      <c r="AM23" s="185" t="s">
        <v>32</v>
      </c>
      <c r="AN23" s="185"/>
      <c r="AO23" s="183"/>
      <c r="AP23" s="184"/>
      <c r="AR23" s="146"/>
      <c r="AS23" s="147"/>
      <c r="AT23" s="146"/>
      <c r="AU23" s="148"/>
      <c r="AV23" s="148"/>
    </row>
    <row r="24" spans="1:48" s="145" customFormat="1" ht="20.100000000000001" customHeight="1" x14ac:dyDescent="0.25">
      <c r="A24" s="71"/>
      <c r="B24" s="53"/>
      <c r="C24" s="118"/>
      <c r="D24" s="462"/>
      <c r="E24" s="393"/>
      <c r="F24" s="237"/>
      <c r="G24" s="237"/>
      <c r="H24" s="237"/>
      <c r="I24" s="237"/>
      <c r="J24" s="237"/>
      <c r="K24" s="371" t="s">
        <v>689</v>
      </c>
      <c r="L24" s="373">
        <v>0.4</v>
      </c>
      <c r="M24" s="240"/>
      <c r="N24" s="634"/>
      <c r="O24" s="238"/>
      <c r="P24" s="238"/>
      <c r="Q24" s="239"/>
      <c r="R24" s="240"/>
      <c r="S24" s="371" t="s">
        <v>9</v>
      </c>
      <c r="T24" s="454"/>
      <c r="U24" s="371"/>
      <c r="V24" s="484"/>
      <c r="W24" s="241"/>
      <c r="X24" s="238"/>
      <c r="Y24" s="242"/>
      <c r="Z24" s="62"/>
      <c r="AA24" s="63"/>
      <c r="AB24" s="63"/>
      <c r="AC24" s="64"/>
      <c r="AD24" s="62"/>
      <c r="AE24" s="63"/>
      <c r="AF24" s="63"/>
      <c r="AG24" s="63"/>
      <c r="AH24" s="63"/>
      <c r="AI24" s="63"/>
      <c r="AJ24" s="63"/>
      <c r="AK24" s="63"/>
      <c r="AL24" s="63" t="s">
        <v>32</v>
      </c>
      <c r="AM24" s="63" t="s">
        <v>32</v>
      </c>
      <c r="AN24" s="63"/>
      <c r="AO24" s="70"/>
      <c r="AP24" s="64"/>
      <c r="AR24" s="146"/>
      <c r="AS24" s="147"/>
      <c r="AT24" s="146"/>
      <c r="AU24" s="148"/>
      <c r="AV24" s="148"/>
    </row>
    <row r="25" spans="1:48" s="145" customFormat="1" ht="20.100000000000001" customHeight="1" x14ac:dyDescent="0.25">
      <c r="A25" s="380" t="s">
        <v>369</v>
      </c>
      <c r="B25" s="52"/>
      <c r="C25" s="123" t="s">
        <v>867</v>
      </c>
      <c r="D25" s="461"/>
      <c r="E25" s="392" t="s">
        <v>53</v>
      </c>
      <c r="F25" s="160" t="s">
        <v>556</v>
      </c>
      <c r="G25" s="160" t="s">
        <v>36</v>
      </c>
      <c r="H25" s="160" t="s">
        <v>32</v>
      </c>
      <c r="I25" s="160">
        <v>6</v>
      </c>
      <c r="J25" s="160">
        <v>2</v>
      </c>
      <c r="K25" s="161" t="s">
        <v>689</v>
      </c>
      <c r="L25" s="169">
        <v>0.2</v>
      </c>
      <c r="M25" s="608" t="s">
        <v>675</v>
      </c>
      <c r="N25" s="162">
        <v>0.5</v>
      </c>
      <c r="O25" s="163"/>
      <c r="P25" s="163"/>
      <c r="Q25" s="164" t="s">
        <v>39</v>
      </c>
      <c r="R25" s="165" t="s">
        <v>9</v>
      </c>
      <c r="S25" s="391" t="s">
        <v>9</v>
      </c>
      <c r="T25" s="453"/>
      <c r="U25" s="370" t="s">
        <v>675</v>
      </c>
      <c r="V25" s="485">
        <v>0.7</v>
      </c>
      <c r="W25" s="166"/>
      <c r="X25" s="163"/>
      <c r="Y25" s="167" t="s">
        <v>39</v>
      </c>
      <c r="Z25" s="59">
        <v>18</v>
      </c>
      <c r="AA25" s="60"/>
      <c r="AB25" s="60">
        <v>33</v>
      </c>
      <c r="AC25" s="167">
        <v>6</v>
      </c>
      <c r="AD25" s="59"/>
      <c r="AE25" s="60" t="s">
        <v>32</v>
      </c>
      <c r="AF25" s="60"/>
      <c r="AG25" s="60" t="s">
        <v>32</v>
      </c>
      <c r="AH25" s="60"/>
      <c r="AI25" s="60"/>
      <c r="AJ25" s="60" t="s">
        <v>32</v>
      </c>
      <c r="AK25" s="60"/>
      <c r="AL25" s="60"/>
      <c r="AM25" s="60"/>
      <c r="AN25" s="60"/>
      <c r="AO25" s="69"/>
      <c r="AP25" s="61"/>
      <c r="AR25" s="146">
        <f>SUM(Z25:AC25)</f>
        <v>57</v>
      </c>
      <c r="AS25" s="147">
        <f>AR25/I25</f>
        <v>9.5</v>
      </c>
      <c r="AT25" s="146"/>
      <c r="AU25" s="148">
        <f>L25+L26+L27+N25</f>
        <v>1</v>
      </c>
      <c r="AV25" s="148">
        <f>T25+T26+T27+V25</f>
        <v>1</v>
      </c>
    </row>
    <row r="26" spans="1:48" s="145" customFormat="1" ht="20.100000000000001" customHeight="1" x14ac:dyDescent="0.25">
      <c r="A26" s="24"/>
      <c r="B26" s="54"/>
      <c r="C26" s="124"/>
      <c r="D26" s="606"/>
      <c r="E26" s="401"/>
      <c r="F26" s="173"/>
      <c r="G26" s="173"/>
      <c r="H26" s="181"/>
      <c r="I26" s="173"/>
      <c r="J26" s="173"/>
      <c r="K26" s="174" t="s">
        <v>690</v>
      </c>
      <c r="L26" s="179">
        <v>0.1</v>
      </c>
      <c r="M26" s="174"/>
      <c r="N26" s="176"/>
      <c r="O26" s="177"/>
      <c r="P26" s="177"/>
      <c r="Q26" s="146"/>
      <c r="R26" s="178"/>
      <c r="S26" s="407" t="s">
        <v>80</v>
      </c>
      <c r="T26" s="482">
        <v>0.1</v>
      </c>
      <c r="U26" s="407"/>
      <c r="V26" s="483"/>
      <c r="W26" s="180"/>
      <c r="X26" s="177"/>
      <c r="Y26" s="181"/>
      <c r="Z26" s="182"/>
      <c r="AA26" s="185"/>
      <c r="AB26" s="185"/>
      <c r="AC26" s="181"/>
      <c r="AD26" s="182"/>
      <c r="AE26" s="185" t="s">
        <v>32</v>
      </c>
      <c r="AF26" s="185"/>
      <c r="AG26" s="185" t="s">
        <v>32</v>
      </c>
      <c r="AH26" s="185"/>
      <c r="AI26" s="185"/>
      <c r="AJ26" s="185" t="s">
        <v>32</v>
      </c>
      <c r="AK26" s="185"/>
      <c r="AL26" s="185"/>
      <c r="AM26" s="185"/>
      <c r="AN26" s="185"/>
      <c r="AO26" s="183"/>
      <c r="AP26" s="184"/>
      <c r="AR26" s="146"/>
      <c r="AS26" s="147"/>
      <c r="AT26" s="146"/>
      <c r="AU26" s="148"/>
      <c r="AV26" s="148"/>
    </row>
    <row r="27" spans="1:48" s="145" customFormat="1" ht="20.100000000000001" customHeight="1" x14ac:dyDescent="0.25">
      <c r="A27" s="71"/>
      <c r="B27" s="110"/>
      <c r="C27" s="118"/>
      <c r="D27" s="462"/>
      <c r="E27" s="393"/>
      <c r="F27" s="150"/>
      <c r="G27" s="150"/>
      <c r="H27" s="151"/>
      <c r="I27" s="150"/>
      <c r="J27" s="150"/>
      <c r="K27" s="152" t="s">
        <v>759</v>
      </c>
      <c r="L27" s="171">
        <v>0.2</v>
      </c>
      <c r="M27" s="609"/>
      <c r="N27" s="153"/>
      <c r="O27" s="154"/>
      <c r="P27" s="154"/>
      <c r="Q27" s="155"/>
      <c r="R27" s="156"/>
      <c r="S27" s="371" t="s">
        <v>80</v>
      </c>
      <c r="T27" s="454">
        <v>0.2</v>
      </c>
      <c r="U27" s="371"/>
      <c r="V27" s="484"/>
      <c r="W27" s="158"/>
      <c r="X27" s="154"/>
      <c r="Y27" s="151"/>
      <c r="Z27" s="62"/>
      <c r="AA27" s="63"/>
      <c r="AB27" s="63"/>
      <c r="AC27" s="64"/>
      <c r="AD27" s="62"/>
      <c r="AE27" s="63" t="s">
        <v>32</v>
      </c>
      <c r="AF27" s="63"/>
      <c r="AG27" s="63" t="s">
        <v>32</v>
      </c>
      <c r="AH27" s="63"/>
      <c r="AI27" s="63"/>
      <c r="AJ27" s="63" t="s">
        <v>32</v>
      </c>
      <c r="AK27" s="63"/>
      <c r="AL27" s="63"/>
      <c r="AM27" s="63"/>
      <c r="AN27" s="63"/>
      <c r="AO27" s="70"/>
      <c r="AP27" s="64"/>
      <c r="AR27" s="146"/>
      <c r="AS27" s="147"/>
      <c r="AT27" s="146"/>
      <c r="AU27" s="148"/>
      <c r="AV27" s="148"/>
    </row>
    <row r="28" spans="1:48" s="145" customFormat="1" ht="20.100000000000001" customHeight="1" x14ac:dyDescent="0.25">
      <c r="A28" s="25" t="s">
        <v>327</v>
      </c>
      <c r="B28" s="52"/>
      <c r="C28" s="123" t="s">
        <v>868</v>
      </c>
      <c r="D28" s="461"/>
      <c r="E28" s="159" t="s">
        <v>54</v>
      </c>
      <c r="F28" s="160"/>
      <c r="G28" s="160" t="s">
        <v>37</v>
      </c>
      <c r="H28" s="160" t="s">
        <v>32</v>
      </c>
      <c r="I28" s="160">
        <v>6</v>
      </c>
      <c r="J28" s="160">
        <v>2</v>
      </c>
      <c r="K28" s="161" t="s">
        <v>146</v>
      </c>
      <c r="L28" s="169">
        <v>0.3</v>
      </c>
      <c r="M28" s="608" t="s">
        <v>675</v>
      </c>
      <c r="N28" s="162">
        <v>0.4</v>
      </c>
      <c r="O28" s="163">
        <v>0</v>
      </c>
      <c r="P28" s="163">
        <v>1</v>
      </c>
      <c r="Q28" s="164"/>
      <c r="R28" s="165" t="s">
        <v>9</v>
      </c>
      <c r="S28" s="161" t="s">
        <v>80</v>
      </c>
      <c r="T28" s="169">
        <v>0.3</v>
      </c>
      <c r="U28" s="161" t="s">
        <v>675</v>
      </c>
      <c r="V28" s="244">
        <v>0.4</v>
      </c>
      <c r="W28" s="166">
        <v>0</v>
      </c>
      <c r="X28" s="163">
        <v>1</v>
      </c>
      <c r="Y28" s="167"/>
      <c r="Z28" s="59">
        <v>18</v>
      </c>
      <c r="AA28" s="60"/>
      <c r="AB28" s="60">
        <v>18</v>
      </c>
      <c r="AC28" s="61">
        <v>20</v>
      </c>
      <c r="AD28" s="59"/>
      <c r="AE28" s="60"/>
      <c r="AF28" s="60"/>
      <c r="AG28" s="60"/>
      <c r="AH28" s="60"/>
      <c r="AI28" s="60"/>
      <c r="AJ28" s="60"/>
      <c r="AK28" s="60"/>
      <c r="AL28" s="60" t="s">
        <v>32</v>
      </c>
      <c r="AM28" s="60"/>
      <c r="AN28" s="60"/>
      <c r="AO28" s="69"/>
      <c r="AP28" s="61"/>
      <c r="AR28" s="146">
        <f>SUM(Z28:AC28)</f>
        <v>56</v>
      </c>
      <c r="AS28" s="147">
        <f>AR28/I28</f>
        <v>9.3333333333333339</v>
      </c>
      <c r="AT28" s="146"/>
      <c r="AU28" s="148">
        <f>L28+L29+N28</f>
        <v>1</v>
      </c>
      <c r="AV28" s="148">
        <f>T28+T29+V28</f>
        <v>1</v>
      </c>
    </row>
    <row r="29" spans="1:48" s="145" customFormat="1" ht="20.100000000000001" customHeight="1" x14ac:dyDescent="0.25">
      <c r="A29" s="71"/>
      <c r="B29" s="110"/>
      <c r="C29" s="118"/>
      <c r="D29" s="462"/>
      <c r="E29" s="149"/>
      <c r="F29" s="150"/>
      <c r="G29" s="150"/>
      <c r="H29" s="150"/>
      <c r="I29" s="150"/>
      <c r="J29" s="150"/>
      <c r="K29" s="152" t="s">
        <v>77</v>
      </c>
      <c r="L29" s="171">
        <v>0.3</v>
      </c>
      <c r="M29" s="609"/>
      <c r="N29" s="153"/>
      <c r="O29" s="154">
        <v>0</v>
      </c>
      <c r="P29" s="154"/>
      <c r="Q29" s="155"/>
      <c r="R29" s="156"/>
      <c r="S29" s="152" t="s">
        <v>80</v>
      </c>
      <c r="T29" s="171">
        <v>0.3</v>
      </c>
      <c r="U29" s="152"/>
      <c r="V29" s="246"/>
      <c r="W29" s="158">
        <v>0</v>
      </c>
      <c r="X29" s="154"/>
      <c r="Y29" s="151"/>
      <c r="Z29" s="62"/>
      <c r="AA29" s="63"/>
      <c r="AB29" s="63"/>
      <c r="AC29" s="64"/>
      <c r="AD29" s="62"/>
      <c r="AE29" s="63"/>
      <c r="AF29" s="63"/>
      <c r="AG29" s="63"/>
      <c r="AH29" s="63"/>
      <c r="AI29" s="63"/>
      <c r="AJ29" s="63"/>
      <c r="AK29" s="63"/>
      <c r="AL29" s="63" t="s">
        <v>32</v>
      </c>
      <c r="AM29" s="63"/>
      <c r="AN29" s="63"/>
      <c r="AO29" s="70"/>
      <c r="AP29" s="64"/>
      <c r="AR29" s="146"/>
      <c r="AS29" s="147"/>
      <c r="AT29" s="146"/>
      <c r="AU29" s="148"/>
      <c r="AV29" s="148"/>
    </row>
    <row r="30" spans="1:48" s="145" customFormat="1" ht="20.100000000000001" customHeight="1" x14ac:dyDescent="0.25">
      <c r="A30" s="25" t="s">
        <v>873</v>
      </c>
      <c r="B30" s="52"/>
      <c r="C30" s="123" t="s">
        <v>871</v>
      </c>
      <c r="D30" s="461"/>
      <c r="E30" s="392" t="s">
        <v>55</v>
      </c>
      <c r="F30" s="160" t="s">
        <v>817</v>
      </c>
      <c r="G30" s="160" t="s">
        <v>38</v>
      </c>
      <c r="H30" s="167" t="s">
        <v>47</v>
      </c>
      <c r="I30" s="160">
        <v>6</v>
      </c>
      <c r="J30" s="160">
        <v>2</v>
      </c>
      <c r="K30" s="161" t="s">
        <v>388</v>
      </c>
      <c r="L30" s="364">
        <v>0.2</v>
      </c>
      <c r="M30" s="608" t="s">
        <v>675</v>
      </c>
      <c r="N30" s="162">
        <v>0.6</v>
      </c>
      <c r="O30" s="163"/>
      <c r="P30" s="163"/>
      <c r="Q30" s="164" t="s">
        <v>39</v>
      </c>
      <c r="R30" s="165" t="s">
        <v>9</v>
      </c>
      <c r="S30" s="161" t="s">
        <v>80</v>
      </c>
      <c r="T30" s="169">
        <v>0.2</v>
      </c>
      <c r="U30" s="161" t="s">
        <v>675</v>
      </c>
      <c r="V30" s="244">
        <v>0.6</v>
      </c>
      <c r="W30" s="166"/>
      <c r="X30" s="163"/>
      <c r="Y30" s="167" t="s">
        <v>39</v>
      </c>
      <c r="Z30" s="59"/>
      <c r="AA30" s="60">
        <v>16.5</v>
      </c>
      <c r="AB30" s="60">
        <v>16.5</v>
      </c>
      <c r="AC30" s="61">
        <v>22</v>
      </c>
      <c r="AD30" s="59"/>
      <c r="AE30" s="60"/>
      <c r="AF30" s="60"/>
      <c r="AG30" s="60"/>
      <c r="AH30" s="60" t="s">
        <v>32</v>
      </c>
      <c r="AI30" s="60"/>
      <c r="AJ30" s="60"/>
      <c r="AK30" s="60"/>
      <c r="AL30" s="60"/>
      <c r="AM30" s="60"/>
      <c r="AN30" s="60" t="s">
        <v>32</v>
      </c>
      <c r="AO30" s="69"/>
      <c r="AP30" s="61" t="s">
        <v>39</v>
      </c>
      <c r="AR30" s="146">
        <f>SUM(Z30:AC30)</f>
        <v>55</v>
      </c>
      <c r="AS30" s="147">
        <f>AR30/I30</f>
        <v>9.1666666666666661</v>
      </c>
      <c r="AT30" s="146"/>
      <c r="AU30" s="148">
        <f>L30+L31+N30</f>
        <v>1</v>
      </c>
      <c r="AV30" s="148">
        <f>T30+T31+V30</f>
        <v>1</v>
      </c>
    </row>
    <row r="31" spans="1:48" s="145" customFormat="1" ht="20.100000000000001" customHeight="1" x14ac:dyDescent="0.25">
      <c r="A31" s="71"/>
      <c r="B31" s="110"/>
      <c r="C31" s="124"/>
      <c r="D31" s="606"/>
      <c r="E31" s="393"/>
      <c r="F31" s="150"/>
      <c r="G31" s="150"/>
      <c r="H31" s="151"/>
      <c r="I31" s="150"/>
      <c r="J31" s="150"/>
      <c r="K31" s="152" t="s">
        <v>77</v>
      </c>
      <c r="L31" s="366">
        <v>0.2</v>
      </c>
      <c r="M31" s="609"/>
      <c r="N31" s="153"/>
      <c r="O31" s="154"/>
      <c r="P31" s="154"/>
      <c r="Q31" s="155"/>
      <c r="R31" s="156"/>
      <c r="S31" s="152" t="s">
        <v>80</v>
      </c>
      <c r="T31" s="171">
        <v>0.2</v>
      </c>
      <c r="U31" s="152"/>
      <c r="V31" s="154"/>
      <c r="W31" s="158"/>
      <c r="X31" s="154"/>
      <c r="Y31" s="151"/>
      <c r="Z31" s="62"/>
      <c r="AA31" s="63"/>
      <c r="AB31" s="63"/>
      <c r="AC31" s="64"/>
      <c r="AD31" s="62"/>
      <c r="AE31" s="63"/>
      <c r="AF31" s="63"/>
      <c r="AG31" s="63"/>
      <c r="AH31" s="63" t="s">
        <v>32</v>
      </c>
      <c r="AI31" s="63"/>
      <c r="AJ31" s="63"/>
      <c r="AK31" s="63"/>
      <c r="AL31" s="63"/>
      <c r="AM31" s="63"/>
      <c r="AN31" s="63" t="s">
        <v>32</v>
      </c>
      <c r="AO31" s="70"/>
      <c r="AP31" s="64" t="s">
        <v>39</v>
      </c>
      <c r="AR31" s="146"/>
      <c r="AS31" s="147"/>
      <c r="AT31" s="146"/>
      <c r="AU31" s="148"/>
      <c r="AV31" s="148"/>
    </row>
    <row r="32" spans="1:48" s="145" customFormat="1" ht="20.100000000000001" customHeight="1" x14ac:dyDescent="0.25">
      <c r="A32" s="74" t="s">
        <v>825</v>
      </c>
      <c r="B32" s="127"/>
      <c r="C32" s="123" t="s">
        <v>871</v>
      </c>
      <c r="D32" s="117"/>
      <c r="E32" s="243" t="s">
        <v>863</v>
      </c>
      <c r="F32" s="160"/>
      <c r="G32" s="160" t="s">
        <v>600</v>
      </c>
      <c r="H32" s="167" t="s">
        <v>39</v>
      </c>
      <c r="I32" s="160">
        <v>3</v>
      </c>
      <c r="J32" s="160">
        <v>1</v>
      </c>
      <c r="K32" s="161" t="s">
        <v>146</v>
      </c>
      <c r="L32" s="169">
        <v>0.25</v>
      </c>
      <c r="M32" s="608" t="s">
        <v>675</v>
      </c>
      <c r="N32" s="162">
        <v>0.5</v>
      </c>
      <c r="O32" s="163"/>
      <c r="P32" s="163"/>
      <c r="Q32" s="164" t="s">
        <v>39</v>
      </c>
      <c r="R32" s="165" t="s">
        <v>9</v>
      </c>
      <c r="S32" s="161" t="s">
        <v>80</v>
      </c>
      <c r="T32" s="244">
        <v>0.25</v>
      </c>
      <c r="U32" s="161" t="s">
        <v>675</v>
      </c>
      <c r="V32" s="163">
        <v>0.5</v>
      </c>
      <c r="W32" s="166"/>
      <c r="X32" s="163"/>
      <c r="Y32" s="167" t="s">
        <v>39</v>
      </c>
      <c r="Z32" s="59"/>
      <c r="AA32" s="60">
        <v>9</v>
      </c>
      <c r="AB32" s="60"/>
      <c r="AC32" s="61">
        <v>18</v>
      </c>
      <c r="AD32" s="59"/>
      <c r="AE32" s="60"/>
      <c r="AF32" s="60"/>
      <c r="AG32" s="60"/>
      <c r="AH32" s="60"/>
      <c r="AI32" s="60"/>
      <c r="AJ32" s="60"/>
      <c r="AK32" s="60"/>
      <c r="AL32" s="60"/>
      <c r="AM32" s="60"/>
      <c r="AN32" s="60" t="s">
        <v>39</v>
      </c>
      <c r="AO32" s="69"/>
      <c r="AP32" s="61"/>
      <c r="AR32" s="146">
        <f>SUM(Z32:AC32)</f>
        <v>27</v>
      </c>
      <c r="AS32" s="147">
        <f>AR32/I32</f>
        <v>9</v>
      </c>
      <c r="AT32" s="146"/>
      <c r="AU32" s="148">
        <f>L32+L33+N32</f>
        <v>1</v>
      </c>
      <c r="AV32" s="148">
        <f>T32+T33+V32</f>
        <v>1</v>
      </c>
    </row>
    <row r="33" spans="1:48" s="145" customFormat="1" ht="20.100000000000001" customHeight="1" x14ac:dyDescent="0.25">
      <c r="A33" s="71"/>
      <c r="B33" s="110"/>
      <c r="C33" s="118"/>
      <c r="D33" s="118"/>
      <c r="E33" s="245"/>
      <c r="F33" s="150"/>
      <c r="G33" s="150"/>
      <c r="H33" s="151"/>
      <c r="I33" s="150"/>
      <c r="J33" s="150"/>
      <c r="K33" s="152" t="s">
        <v>146</v>
      </c>
      <c r="L33" s="171">
        <v>0.25</v>
      </c>
      <c r="M33" s="609"/>
      <c r="N33" s="153"/>
      <c r="O33" s="154"/>
      <c r="P33" s="154"/>
      <c r="Q33" s="155"/>
      <c r="R33" s="156"/>
      <c r="S33" s="152" t="s">
        <v>80</v>
      </c>
      <c r="T33" s="246">
        <v>0.25</v>
      </c>
      <c r="U33" s="152"/>
      <c r="V33" s="154"/>
      <c r="W33" s="158"/>
      <c r="X33" s="154"/>
      <c r="Y33" s="151"/>
      <c r="Z33" s="62"/>
      <c r="AA33" s="63"/>
      <c r="AB33" s="63"/>
      <c r="AC33" s="64"/>
      <c r="AD33" s="62"/>
      <c r="AE33" s="63"/>
      <c r="AF33" s="63"/>
      <c r="AG33" s="63"/>
      <c r="AH33" s="63"/>
      <c r="AI33" s="63"/>
      <c r="AJ33" s="63"/>
      <c r="AK33" s="63"/>
      <c r="AL33" s="63"/>
      <c r="AM33" s="63"/>
      <c r="AN33" s="63" t="s">
        <v>39</v>
      </c>
      <c r="AO33" s="70"/>
      <c r="AP33" s="64"/>
      <c r="AR33" s="146"/>
      <c r="AS33" s="147"/>
      <c r="AT33" s="146"/>
      <c r="AU33" s="148"/>
      <c r="AV33" s="148"/>
    </row>
    <row r="34" spans="1:48" s="145" customFormat="1" ht="20.100000000000001" customHeight="1" x14ac:dyDescent="0.25">
      <c r="A34" s="375" t="s">
        <v>947</v>
      </c>
      <c r="B34" s="502"/>
      <c r="C34" s="123" t="s">
        <v>869</v>
      </c>
      <c r="D34" s="606"/>
      <c r="E34" s="392" t="s">
        <v>421</v>
      </c>
      <c r="F34" s="160"/>
      <c r="G34" s="160" t="s">
        <v>601</v>
      </c>
      <c r="H34" s="167" t="s">
        <v>32</v>
      </c>
      <c r="I34" s="160">
        <v>6</v>
      </c>
      <c r="J34" s="160">
        <v>2</v>
      </c>
      <c r="K34" s="161" t="s">
        <v>388</v>
      </c>
      <c r="L34" s="364">
        <v>0.2</v>
      </c>
      <c r="M34" s="608" t="s">
        <v>675</v>
      </c>
      <c r="N34" s="162">
        <v>0.6</v>
      </c>
      <c r="O34" s="163"/>
      <c r="P34" s="163"/>
      <c r="Q34" s="164" t="s">
        <v>39</v>
      </c>
      <c r="R34" s="165" t="s">
        <v>9</v>
      </c>
      <c r="S34" s="161" t="s">
        <v>80</v>
      </c>
      <c r="T34" s="244">
        <v>0.2</v>
      </c>
      <c r="U34" s="161" t="s">
        <v>675</v>
      </c>
      <c r="V34" s="163">
        <v>0.6</v>
      </c>
      <c r="W34" s="166"/>
      <c r="X34" s="163"/>
      <c r="Y34" s="167" t="s">
        <v>39</v>
      </c>
      <c r="Z34" s="59"/>
      <c r="AA34" s="60">
        <v>16.5</v>
      </c>
      <c r="AB34" s="60">
        <v>16.5</v>
      </c>
      <c r="AC34" s="61">
        <v>28</v>
      </c>
      <c r="AD34" s="59"/>
      <c r="AE34" s="60"/>
      <c r="AF34" s="60"/>
      <c r="AG34" s="60"/>
      <c r="AH34" s="60"/>
      <c r="AI34" s="60" t="s">
        <v>32</v>
      </c>
      <c r="AJ34" s="60"/>
      <c r="AK34" s="60"/>
      <c r="AL34" s="60"/>
      <c r="AM34" s="60"/>
      <c r="AN34" s="60"/>
      <c r="AO34" s="69"/>
      <c r="AP34" s="61"/>
      <c r="AR34" s="146">
        <f>SUM(Z34:AC34)</f>
        <v>61</v>
      </c>
      <c r="AS34" s="147">
        <f>AR34/I34</f>
        <v>10.166666666666666</v>
      </c>
      <c r="AT34" s="146"/>
      <c r="AU34" s="148">
        <f>L34+L35+N34</f>
        <v>1</v>
      </c>
      <c r="AV34" s="148">
        <f>T34+T35+V34</f>
        <v>1</v>
      </c>
    </row>
    <row r="35" spans="1:48" s="145" customFormat="1" ht="20.100000000000001" customHeight="1" x14ac:dyDescent="0.25">
      <c r="A35" s="503"/>
      <c r="B35" s="436"/>
      <c r="C35" s="118"/>
      <c r="D35" s="462"/>
      <c r="E35" s="393"/>
      <c r="F35" s="150"/>
      <c r="G35" s="150"/>
      <c r="H35" s="151"/>
      <c r="I35" s="150"/>
      <c r="J35" s="150"/>
      <c r="K35" s="152" t="s">
        <v>77</v>
      </c>
      <c r="L35" s="366">
        <v>0.2</v>
      </c>
      <c r="M35" s="609"/>
      <c r="N35" s="153"/>
      <c r="O35" s="154"/>
      <c r="P35" s="154"/>
      <c r="Q35" s="155"/>
      <c r="R35" s="156"/>
      <c r="S35" s="152" t="s">
        <v>80</v>
      </c>
      <c r="T35" s="246">
        <v>0.2</v>
      </c>
      <c r="U35" s="152"/>
      <c r="V35" s="154"/>
      <c r="W35" s="158"/>
      <c r="X35" s="154"/>
      <c r="Y35" s="151"/>
      <c r="Z35" s="62"/>
      <c r="AA35" s="63"/>
      <c r="AB35" s="63"/>
      <c r="AC35" s="64"/>
      <c r="AD35" s="62"/>
      <c r="AE35" s="63"/>
      <c r="AF35" s="63"/>
      <c r="AG35" s="63"/>
      <c r="AH35" s="63"/>
      <c r="AI35" s="63" t="s">
        <v>32</v>
      </c>
      <c r="AJ35" s="63"/>
      <c r="AK35" s="63"/>
      <c r="AL35" s="63"/>
      <c r="AM35" s="63"/>
      <c r="AN35" s="63"/>
      <c r="AO35" s="70"/>
      <c r="AP35" s="64"/>
      <c r="AR35" s="146"/>
      <c r="AS35" s="147"/>
      <c r="AT35" s="146"/>
      <c r="AU35" s="148"/>
      <c r="AV35" s="148"/>
    </row>
    <row r="36" spans="1:48" s="145" customFormat="1" ht="20.100000000000001" customHeight="1" x14ac:dyDescent="0.25">
      <c r="A36" s="74" t="s">
        <v>701</v>
      </c>
      <c r="B36" s="57"/>
      <c r="C36" s="123" t="s">
        <v>869</v>
      </c>
      <c r="D36" s="461"/>
      <c r="E36" s="159" t="s">
        <v>422</v>
      </c>
      <c r="F36" s="160" t="s">
        <v>806</v>
      </c>
      <c r="G36" s="160" t="s">
        <v>602</v>
      </c>
      <c r="H36" s="167" t="s">
        <v>47</v>
      </c>
      <c r="I36" s="160">
        <v>3</v>
      </c>
      <c r="J36" s="160">
        <v>1</v>
      </c>
      <c r="K36" s="161" t="s">
        <v>388</v>
      </c>
      <c r="L36" s="169">
        <v>0.2</v>
      </c>
      <c r="M36" s="608" t="s">
        <v>675</v>
      </c>
      <c r="N36" s="162">
        <v>0.7</v>
      </c>
      <c r="O36" s="163">
        <v>0</v>
      </c>
      <c r="P36" s="163">
        <v>1</v>
      </c>
      <c r="Q36" s="164"/>
      <c r="R36" s="165" t="s">
        <v>9</v>
      </c>
      <c r="S36" s="161" t="s">
        <v>80</v>
      </c>
      <c r="T36" s="244">
        <v>0.2</v>
      </c>
      <c r="U36" s="161" t="s">
        <v>675</v>
      </c>
      <c r="V36" s="163">
        <v>0.7</v>
      </c>
      <c r="W36" s="166">
        <v>0</v>
      </c>
      <c r="X36" s="163">
        <v>1</v>
      </c>
      <c r="Y36" s="167"/>
      <c r="Z36" s="59"/>
      <c r="AA36" s="60">
        <v>15</v>
      </c>
      <c r="AB36" s="60"/>
      <c r="AC36" s="61">
        <v>15</v>
      </c>
      <c r="AD36" s="59" t="s">
        <v>32</v>
      </c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9"/>
      <c r="AP36" s="61" t="s">
        <v>39</v>
      </c>
      <c r="AR36" s="146">
        <f>SUM(Z36:AC36)</f>
        <v>30</v>
      </c>
      <c r="AS36" s="147">
        <f>AR36/I36</f>
        <v>10</v>
      </c>
      <c r="AT36" s="146"/>
      <c r="AU36" s="148">
        <f>L36+L37+N36</f>
        <v>1</v>
      </c>
      <c r="AV36" s="148">
        <f>T36+T37+V36</f>
        <v>1</v>
      </c>
    </row>
    <row r="37" spans="1:48" s="145" customFormat="1" ht="20.100000000000001" customHeight="1" x14ac:dyDescent="0.25">
      <c r="A37" s="72"/>
      <c r="B37" s="2"/>
      <c r="C37" s="124"/>
      <c r="D37" s="606"/>
      <c r="E37" s="172"/>
      <c r="F37" s="173"/>
      <c r="G37" s="173"/>
      <c r="H37" s="181"/>
      <c r="I37" s="173"/>
      <c r="J37" s="173"/>
      <c r="K37" s="174" t="s">
        <v>674</v>
      </c>
      <c r="L37" s="179">
        <v>0.1</v>
      </c>
      <c r="M37" s="174"/>
      <c r="N37" s="176"/>
      <c r="O37" s="177">
        <v>0</v>
      </c>
      <c r="P37" s="177"/>
      <c r="Q37" s="146"/>
      <c r="R37" s="178"/>
      <c r="S37" s="174" t="s">
        <v>80</v>
      </c>
      <c r="T37" s="247">
        <v>0.1</v>
      </c>
      <c r="U37" s="174"/>
      <c r="V37" s="177"/>
      <c r="W37" s="180">
        <v>0</v>
      </c>
      <c r="X37" s="177"/>
      <c r="Y37" s="181"/>
      <c r="Z37" s="182"/>
      <c r="AA37" s="185"/>
      <c r="AB37" s="185"/>
      <c r="AC37" s="184"/>
      <c r="AD37" s="182" t="s">
        <v>32</v>
      </c>
      <c r="AE37" s="185"/>
      <c r="AF37" s="185"/>
      <c r="AG37" s="185"/>
      <c r="AH37" s="185"/>
      <c r="AI37" s="185"/>
      <c r="AJ37" s="185"/>
      <c r="AK37" s="185"/>
      <c r="AL37" s="185"/>
      <c r="AM37" s="185"/>
      <c r="AN37" s="185"/>
      <c r="AO37" s="183"/>
      <c r="AP37" s="184" t="s">
        <v>39</v>
      </c>
      <c r="AR37" s="146"/>
      <c r="AS37" s="147"/>
      <c r="AT37" s="146"/>
      <c r="AU37" s="148"/>
      <c r="AV37" s="148"/>
    </row>
    <row r="38" spans="1:48" s="145" customFormat="1" ht="20.100000000000001" customHeight="1" x14ac:dyDescent="0.25">
      <c r="A38" s="25" t="s">
        <v>873</v>
      </c>
      <c r="B38" s="52"/>
      <c r="C38" s="123" t="s">
        <v>871</v>
      </c>
      <c r="D38" s="461"/>
      <c r="E38" s="392" t="s">
        <v>56</v>
      </c>
      <c r="F38" s="160" t="s">
        <v>557</v>
      </c>
      <c r="G38" s="160" t="s">
        <v>40</v>
      </c>
      <c r="H38" s="160" t="s">
        <v>32</v>
      </c>
      <c r="I38" s="160">
        <v>6</v>
      </c>
      <c r="J38" s="160">
        <v>2</v>
      </c>
      <c r="K38" s="161" t="s">
        <v>388</v>
      </c>
      <c r="L38" s="364">
        <v>0.2</v>
      </c>
      <c r="M38" s="608" t="s">
        <v>675</v>
      </c>
      <c r="N38" s="162">
        <v>0.6</v>
      </c>
      <c r="O38" s="163"/>
      <c r="P38" s="163"/>
      <c r="Q38" s="164" t="s">
        <v>39</v>
      </c>
      <c r="R38" s="165" t="s">
        <v>9</v>
      </c>
      <c r="S38" s="161" t="s">
        <v>80</v>
      </c>
      <c r="T38" s="170">
        <v>0.2</v>
      </c>
      <c r="U38" s="161" t="s">
        <v>675</v>
      </c>
      <c r="V38" s="244">
        <v>0.6</v>
      </c>
      <c r="W38" s="166"/>
      <c r="X38" s="163"/>
      <c r="Y38" s="167" t="s">
        <v>39</v>
      </c>
      <c r="Z38" s="59"/>
      <c r="AA38" s="60">
        <v>16.5</v>
      </c>
      <c r="AB38" s="60">
        <v>16.5</v>
      </c>
      <c r="AC38" s="61">
        <v>22</v>
      </c>
      <c r="AD38" s="59"/>
      <c r="AE38" s="60"/>
      <c r="AF38" s="60"/>
      <c r="AG38" s="60"/>
      <c r="AH38" s="60"/>
      <c r="AI38" s="60"/>
      <c r="AJ38" s="60" t="s">
        <v>32</v>
      </c>
      <c r="AK38" s="60"/>
      <c r="AL38" s="60"/>
      <c r="AM38" s="60"/>
      <c r="AN38" s="60"/>
      <c r="AO38" s="69" t="s">
        <v>32</v>
      </c>
      <c r="AP38" s="61"/>
      <c r="AR38" s="146">
        <f>SUM(Z38:AC38)</f>
        <v>55</v>
      </c>
      <c r="AS38" s="147">
        <f>AR38/I38</f>
        <v>9.1666666666666661</v>
      </c>
      <c r="AT38" s="146"/>
      <c r="AU38" s="148">
        <f>L38+L39+N38</f>
        <v>1</v>
      </c>
      <c r="AV38" s="148">
        <f>T38+T39+V38</f>
        <v>1</v>
      </c>
    </row>
    <row r="39" spans="1:48" s="145" customFormat="1" ht="20.100000000000001" customHeight="1" x14ac:dyDescent="0.25">
      <c r="A39" s="71"/>
      <c r="B39" s="110"/>
      <c r="C39" s="118"/>
      <c r="D39" s="462"/>
      <c r="E39" s="393"/>
      <c r="F39" s="150"/>
      <c r="G39" s="150"/>
      <c r="H39" s="150"/>
      <c r="I39" s="150"/>
      <c r="J39" s="150"/>
      <c r="K39" s="152" t="s">
        <v>77</v>
      </c>
      <c r="L39" s="366">
        <v>0.2</v>
      </c>
      <c r="M39" s="609"/>
      <c r="N39" s="153"/>
      <c r="O39" s="154"/>
      <c r="P39" s="154"/>
      <c r="Q39" s="155"/>
      <c r="R39" s="156"/>
      <c r="S39" s="152" t="s">
        <v>80</v>
      </c>
      <c r="T39" s="157">
        <v>0.2</v>
      </c>
      <c r="U39" s="152"/>
      <c r="V39" s="154"/>
      <c r="W39" s="158"/>
      <c r="X39" s="154"/>
      <c r="Y39" s="151"/>
      <c r="Z39" s="62"/>
      <c r="AA39" s="63"/>
      <c r="AB39" s="63"/>
      <c r="AC39" s="151"/>
      <c r="AD39" s="62"/>
      <c r="AE39" s="63"/>
      <c r="AF39" s="63"/>
      <c r="AG39" s="63"/>
      <c r="AH39" s="63"/>
      <c r="AI39" s="63"/>
      <c r="AJ39" s="63" t="s">
        <v>32</v>
      </c>
      <c r="AK39" s="63"/>
      <c r="AL39" s="63"/>
      <c r="AM39" s="63"/>
      <c r="AN39" s="63"/>
      <c r="AO39" s="70" t="s">
        <v>32</v>
      </c>
      <c r="AP39" s="64"/>
      <c r="AR39" s="146"/>
      <c r="AS39" s="147"/>
      <c r="AT39" s="146"/>
      <c r="AU39" s="148"/>
      <c r="AV39" s="148"/>
    </row>
    <row r="40" spans="1:48" s="145" customFormat="1" ht="20.100000000000001" customHeight="1" x14ac:dyDescent="0.25">
      <c r="A40" s="85" t="s">
        <v>701</v>
      </c>
      <c r="B40" s="57"/>
      <c r="C40" s="123" t="s">
        <v>869</v>
      </c>
      <c r="D40" s="461"/>
      <c r="E40" s="159" t="s">
        <v>423</v>
      </c>
      <c r="F40" s="160"/>
      <c r="G40" s="160" t="s">
        <v>603</v>
      </c>
      <c r="H40" s="167" t="s">
        <v>32</v>
      </c>
      <c r="I40" s="160">
        <v>3</v>
      </c>
      <c r="J40" s="160">
        <v>1</v>
      </c>
      <c r="K40" s="161" t="s">
        <v>388</v>
      </c>
      <c r="L40" s="169">
        <v>0.2</v>
      </c>
      <c r="M40" s="608" t="s">
        <v>675</v>
      </c>
      <c r="N40" s="162">
        <v>0.7</v>
      </c>
      <c r="O40" s="163">
        <v>0</v>
      </c>
      <c r="P40" s="163">
        <v>1</v>
      </c>
      <c r="Q40" s="164"/>
      <c r="R40" s="165" t="s">
        <v>9</v>
      </c>
      <c r="S40" s="161" t="s">
        <v>80</v>
      </c>
      <c r="T40" s="244">
        <v>0.2</v>
      </c>
      <c r="U40" s="161" t="s">
        <v>675</v>
      </c>
      <c r="V40" s="163">
        <v>0.7</v>
      </c>
      <c r="W40" s="166">
        <v>0</v>
      </c>
      <c r="X40" s="163">
        <v>1</v>
      </c>
      <c r="Y40" s="167"/>
      <c r="Z40" s="59"/>
      <c r="AA40" s="60">
        <v>15</v>
      </c>
      <c r="AB40" s="60"/>
      <c r="AC40" s="61">
        <v>15</v>
      </c>
      <c r="AD40" s="59"/>
      <c r="AE40" s="60" t="s">
        <v>32</v>
      </c>
      <c r="AF40" s="60"/>
      <c r="AG40" s="60"/>
      <c r="AH40" s="60"/>
      <c r="AI40" s="60"/>
      <c r="AJ40" s="60"/>
      <c r="AK40" s="60"/>
      <c r="AL40" s="60"/>
      <c r="AM40" s="60"/>
      <c r="AN40" s="60"/>
      <c r="AO40" s="69"/>
      <c r="AP40" s="61"/>
      <c r="AR40" s="146">
        <f>SUM(Z40:AC40)</f>
        <v>30</v>
      </c>
      <c r="AS40" s="147">
        <f>AR40/I40</f>
        <v>10</v>
      </c>
      <c r="AT40" s="146"/>
      <c r="AU40" s="148">
        <f>L40+L41+N40</f>
        <v>1</v>
      </c>
      <c r="AV40" s="148">
        <f>T40+T41+V40</f>
        <v>1</v>
      </c>
    </row>
    <row r="41" spans="1:48" s="145" customFormat="1" ht="20.100000000000001" customHeight="1" x14ac:dyDescent="0.25">
      <c r="A41" s="72"/>
      <c r="B41" s="2"/>
      <c r="C41" s="124"/>
      <c r="D41" s="606"/>
      <c r="E41" s="172"/>
      <c r="F41" s="173"/>
      <c r="G41" s="173"/>
      <c r="H41" s="181"/>
      <c r="I41" s="173"/>
      <c r="J41" s="173"/>
      <c r="K41" s="174" t="s">
        <v>674</v>
      </c>
      <c r="L41" s="179">
        <v>0.1</v>
      </c>
      <c r="M41" s="174"/>
      <c r="N41" s="176"/>
      <c r="O41" s="177">
        <v>0</v>
      </c>
      <c r="P41" s="177"/>
      <c r="Q41" s="146"/>
      <c r="R41" s="178"/>
      <c r="S41" s="174" t="s">
        <v>80</v>
      </c>
      <c r="T41" s="247">
        <v>0.1</v>
      </c>
      <c r="U41" s="174"/>
      <c r="V41" s="177"/>
      <c r="W41" s="180">
        <v>0</v>
      </c>
      <c r="X41" s="177"/>
      <c r="Y41" s="181"/>
      <c r="Z41" s="182"/>
      <c r="AA41" s="185"/>
      <c r="AB41" s="185"/>
      <c r="AC41" s="184"/>
      <c r="AD41" s="182"/>
      <c r="AE41" s="185" t="s">
        <v>32</v>
      </c>
      <c r="AF41" s="185"/>
      <c r="AG41" s="185"/>
      <c r="AH41" s="185"/>
      <c r="AI41" s="185"/>
      <c r="AJ41" s="185"/>
      <c r="AK41" s="185"/>
      <c r="AL41" s="185"/>
      <c r="AM41" s="185"/>
      <c r="AN41" s="185"/>
      <c r="AO41" s="183"/>
      <c r="AP41" s="184"/>
      <c r="AR41" s="146"/>
      <c r="AS41" s="147"/>
      <c r="AT41" s="146"/>
      <c r="AU41" s="148"/>
      <c r="AV41" s="148"/>
    </row>
    <row r="42" spans="1:48" s="145" customFormat="1" ht="20.100000000000001" customHeight="1" x14ac:dyDescent="0.25">
      <c r="A42" s="25" t="s">
        <v>328</v>
      </c>
      <c r="B42" s="52"/>
      <c r="C42" s="616" t="s">
        <v>868</v>
      </c>
      <c r="D42" s="461"/>
      <c r="E42" s="159" t="s">
        <v>57</v>
      </c>
      <c r="F42" s="160" t="s">
        <v>809</v>
      </c>
      <c r="G42" s="160" t="s">
        <v>41</v>
      </c>
      <c r="H42" s="167" t="s">
        <v>47</v>
      </c>
      <c r="I42" s="160">
        <v>6</v>
      </c>
      <c r="J42" s="160">
        <v>2</v>
      </c>
      <c r="K42" s="161" t="s">
        <v>77</v>
      </c>
      <c r="L42" s="169">
        <v>0.25</v>
      </c>
      <c r="M42" s="608" t="s">
        <v>675</v>
      </c>
      <c r="N42" s="162">
        <v>0.5</v>
      </c>
      <c r="O42" s="163"/>
      <c r="P42" s="163"/>
      <c r="Q42" s="164" t="s">
        <v>39</v>
      </c>
      <c r="R42" s="165" t="s">
        <v>9</v>
      </c>
      <c r="S42" s="161" t="s">
        <v>80</v>
      </c>
      <c r="T42" s="170">
        <v>0.25</v>
      </c>
      <c r="U42" s="161" t="s">
        <v>675</v>
      </c>
      <c r="V42" s="163">
        <v>0.5</v>
      </c>
      <c r="W42" s="163"/>
      <c r="X42" s="163"/>
      <c r="Y42" s="164" t="s">
        <v>39</v>
      </c>
      <c r="Z42" s="59"/>
      <c r="AA42" s="60">
        <v>30</v>
      </c>
      <c r="AB42" s="60"/>
      <c r="AC42" s="61">
        <v>18</v>
      </c>
      <c r="AD42" s="59"/>
      <c r="AE42" s="60"/>
      <c r="AF42" s="60"/>
      <c r="AG42" s="60"/>
      <c r="AH42" s="60"/>
      <c r="AI42" s="60"/>
      <c r="AJ42" s="60"/>
      <c r="AK42" s="60"/>
      <c r="AL42" s="60"/>
      <c r="AM42" s="60"/>
      <c r="AN42" s="60" t="s">
        <v>32</v>
      </c>
      <c r="AO42" s="69" t="s">
        <v>32</v>
      </c>
      <c r="AP42" s="61" t="s">
        <v>39</v>
      </c>
      <c r="AR42" s="146">
        <f>SUM(Z42:AC42)</f>
        <v>48</v>
      </c>
      <c r="AS42" s="147">
        <f>AR42/I42</f>
        <v>8</v>
      </c>
      <c r="AT42" s="146"/>
      <c r="AU42" s="148">
        <f>L42+L43+N42</f>
        <v>1</v>
      </c>
      <c r="AV42" s="148">
        <f>T42+T43+V42</f>
        <v>1</v>
      </c>
    </row>
    <row r="43" spans="1:48" s="145" customFormat="1" ht="20.100000000000001" customHeight="1" x14ac:dyDescent="0.25">
      <c r="A43" s="71"/>
      <c r="B43" s="110"/>
      <c r="C43" s="118"/>
      <c r="D43" s="462"/>
      <c r="E43" s="149"/>
      <c r="F43" s="150"/>
      <c r="G43" s="150"/>
      <c r="H43" s="150"/>
      <c r="I43" s="150"/>
      <c r="J43" s="150"/>
      <c r="K43" s="152" t="s">
        <v>703</v>
      </c>
      <c r="L43" s="171">
        <v>0.25</v>
      </c>
      <c r="M43" s="609"/>
      <c r="N43" s="153"/>
      <c r="O43" s="154"/>
      <c r="P43" s="154"/>
      <c r="Q43" s="155"/>
      <c r="R43" s="156"/>
      <c r="S43" s="152" t="s">
        <v>80</v>
      </c>
      <c r="T43" s="157">
        <v>0.25</v>
      </c>
      <c r="U43" s="174"/>
      <c r="V43" s="177"/>
      <c r="W43" s="154"/>
      <c r="X43" s="154"/>
      <c r="Y43" s="155"/>
      <c r="Z43" s="62"/>
      <c r="AA43" s="63"/>
      <c r="AB43" s="63"/>
      <c r="AC43" s="64"/>
      <c r="AD43" s="62"/>
      <c r="AE43" s="63"/>
      <c r="AF43" s="63"/>
      <c r="AG43" s="63"/>
      <c r="AH43" s="63"/>
      <c r="AI43" s="63"/>
      <c r="AJ43" s="63"/>
      <c r="AK43" s="63"/>
      <c r="AL43" s="63"/>
      <c r="AM43" s="63"/>
      <c r="AN43" s="63" t="s">
        <v>32</v>
      </c>
      <c r="AO43" s="70" t="s">
        <v>32</v>
      </c>
      <c r="AP43" s="64" t="s">
        <v>39</v>
      </c>
      <c r="AR43" s="146"/>
      <c r="AS43" s="147"/>
      <c r="AT43" s="146"/>
      <c r="AU43" s="148"/>
      <c r="AV43" s="148"/>
    </row>
    <row r="44" spans="1:48" s="145" customFormat="1" ht="20.100000000000001" customHeight="1" x14ac:dyDescent="0.25">
      <c r="A44" s="375" t="s">
        <v>914</v>
      </c>
      <c r="B44" s="52"/>
      <c r="C44" s="123" t="s">
        <v>868</v>
      </c>
      <c r="D44" s="461"/>
      <c r="E44" s="159" t="s">
        <v>821</v>
      </c>
      <c r="F44" s="160" t="s">
        <v>809</v>
      </c>
      <c r="G44" s="160" t="s">
        <v>42</v>
      </c>
      <c r="H44" s="167" t="s">
        <v>47</v>
      </c>
      <c r="I44" s="160">
        <v>6</v>
      </c>
      <c r="J44" s="160">
        <v>2</v>
      </c>
      <c r="K44" s="161" t="s">
        <v>77</v>
      </c>
      <c r="L44" s="364">
        <v>0.3</v>
      </c>
      <c r="M44" s="608" t="s">
        <v>675</v>
      </c>
      <c r="N44" s="162">
        <v>0.4</v>
      </c>
      <c r="O44" s="163">
        <v>0</v>
      </c>
      <c r="P44" s="163">
        <v>1</v>
      </c>
      <c r="Q44" s="164"/>
      <c r="R44" s="165" t="s">
        <v>9</v>
      </c>
      <c r="S44" s="161" t="s">
        <v>80</v>
      </c>
      <c r="T44" s="170">
        <v>0.3</v>
      </c>
      <c r="U44" s="161" t="s">
        <v>675</v>
      </c>
      <c r="V44" s="244">
        <v>0.4</v>
      </c>
      <c r="W44" s="166">
        <v>0</v>
      </c>
      <c r="X44" s="163">
        <v>1</v>
      </c>
      <c r="Y44" s="167"/>
      <c r="Z44" s="59"/>
      <c r="AA44" s="60">
        <v>28</v>
      </c>
      <c r="AB44" s="60">
        <v>29</v>
      </c>
      <c r="AC44" s="61"/>
      <c r="AD44" s="59"/>
      <c r="AE44" s="60"/>
      <c r="AF44" s="60"/>
      <c r="AG44" s="60"/>
      <c r="AH44" s="60"/>
      <c r="AI44" s="60"/>
      <c r="AJ44" s="60"/>
      <c r="AK44" s="60"/>
      <c r="AL44" s="60"/>
      <c r="AM44" s="60"/>
      <c r="AN44" s="60" t="s">
        <v>32</v>
      </c>
      <c r="AO44" s="69" t="s">
        <v>32</v>
      </c>
      <c r="AP44" s="61" t="s">
        <v>39</v>
      </c>
      <c r="AR44" s="146">
        <f>SUM(Z44:AC44)</f>
        <v>57</v>
      </c>
      <c r="AS44" s="147">
        <f>AR44/I44</f>
        <v>9.5</v>
      </c>
      <c r="AT44" s="146"/>
      <c r="AU44" s="148">
        <f>L44+L45+N44</f>
        <v>1</v>
      </c>
      <c r="AV44" s="148">
        <f>T44+T45+V44</f>
        <v>1</v>
      </c>
    </row>
    <row r="45" spans="1:48" s="145" customFormat="1" ht="20.100000000000001" customHeight="1" x14ac:dyDescent="0.25">
      <c r="A45" s="71"/>
      <c r="B45" s="110"/>
      <c r="C45" s="118"/>
      <c r="D45" s="462"/>
      <c r="E45" s="149"/>
      <c r="F45" s="150" t="s">
        <v>822</v>
      </c>
      <c r="G45" s="150"/>
      <c r="H45" s="150"/>
      <c r="I45" s="150"/>
      <c r="J45" s="150"/>
      <c r="K45" s="152" t="s">
        <v>388</v>
      </c>
      <c r="L45" s="366">
        <v>0.3</v>
      </c>
      <c r="M45" s="609"/>
      <c r="N45" s="153"/>
      <c r="O45" s="154">
        <v>0</v>
      </c>
      <c r="P45" s="154"/>
      <c r="Q45" s="155"/>
      <c r="R45" s="156"/>
      <c r="S45" s="152" t="s">
        <v>80</v>
      </c>
      <c r="T45" s="157">
        <v>0.3</v>
      </c>
      <c r="U45" s="152"/>
      <c r="V45" s="246"/>
      <c r="W45" s="158">
        <v>0</v>
      </c>
      <c r="X45" s="154"/>
      <c r="Y45" s="151"/>
      <c r="Z45" s="62"/>
      <c r="AA45" s="63"/>
      <c r="AB45" s="63"/>
      <c r="AC45" s="64"/>
      <c r="AD45" s="62"/>
      <c r="AE45" s="63"/>
      <c r="AF45" s="63"/>
      <c r="AG45" s="63"/>
      <c r="AH45" s="63"/>
      <c r="AI45" s="63"/>
      <c r="AJ45" s="63"/>
      <c r="AK45" s="63"/>
      <c r="AL45" s="63"/>
      <c r="AM45" s="63"/>
      <c r="AN45" s="63" t="s">
        <v>32</v>
      </c>
      <c r="AO45" s="70" t="s">
        <v>32</v>
      </c>
      <c r="AP45" s="64" t="s">
        <v>39</v>
      </c>
      <c r="AR45" s="146"/>
      <c r="AS45" s="147"/>
      <c r="AT45" s="146"/>
      <c r="AU45" s="148"/>
      <c r="AV45" s="148"/>
    </row>
    <row r="46" spans="1:48" s="145" customFormat="1" ht="20.100000000000001" customHeight="1" x14ac:dyDescent="0.25">
      <c r="A46" s="25" t="s">
        <v>830</v>
      </c>
      <c r="B46" s="52"/>
      <c r="C46" s="123" t="s">
        <v>867</v>
      </c>
      <c r="D46" s="461"/>
      <c r="E46" s="159" t="s">
        <v>58</v>
      </c>
      <c r="F46" s="160" t="s">
        <v>818</v>
      </c>
      <c r="G46" s="160" t="s">
        <v>43</v>
      </c>
      <c r="H46" s="167" t="s">
        <v>47</v>
      </c>
      <c r="I46" s="160">
        <v>6</v>
      </c>
      <c r="J46" s="165">
        <v>2</v>
      </c>
      <c r="K46" s="161" t="s">
        <v>77</v>
      </c>
      <c r="L46" s="169">
        <v>0.3</v>
      </c>
      <c r="M46" s="608" t="s">
        <v>675</v>
      </c>
      <c r="N46" s="162">
        <v>0.4</v>
      </c>
      <c r="O46" s="163">
        <v>0</v>
      </c>
      <c r="P46" s="163">
        <v>1</v>
      </c>
      <c r="Q46" s="164"/>
      <c r="R46" s="165" t="s">
        <v>9</v>
      </c>
      <c r="S46" s="161" t="s">
        <v>80</v>
      </c>
      <c r="T46" s="162">
        <v>0.3</v>
      </c>
      <c r="U46" s="161" t="s">
        <v>675</v>
      </c>
      <c r="V46" s="244">
        <v>0.4</v>
      </c>
      <c r="W46" s="166">
        <v>0</v>
      </c>
      <c r="X46" s="163">
        <v>1</v>
      </c>
      <c r="Y46" s="167"/>
      <c r="Z46" s="59"/>
      <c r="AA46" s="60">
        <v>36</v>
      </c>
      <c r="AB46" s="60">
        <v>18</v>
      </c>
      <c r="AC46" s="61"/>
      <c r="AD46" s="59"/>
      <c r="AE46" s="60"/>
      <c r="AF46" s="60" t="s">
        <v>32</v>
      </c>
      <c r="AG46" s="60" t="s">
        <v>32</v>
      </c>
      <c r="AH46" s="60"/>
      <c r="AI46" s="60"/>
      <c r="AJ46" s="60"/>
      <c r="AK46" s="60"/>
      <c r="AL46" s="60" t="s">
        <v>32</v>
      </c>
      <c r="AM46" s="60" t="s">
        <v>32</v>
      </c>
      <c r="AN46" s="60"/>
      <c r="AO46" s="69"/>
      <c r="AP46" s="61" t="s">
        <v>39</v>
      </c>
      <c r="AR46" s="146">
        <f>SUM(Z46:AC46)</f>
        <v>54</v>
      </c>
      <c r="AS46" s="147">
        <f>AR46/I46</f>
        <v>9</v>
      </c>
      <c r="AT46" s="146"/>
      <c r="AU46" s="148">
        <f>L46+L47+N46</f>
        <v>1</v>
      </c>
      <c r="AV46" s="148">
        <f>T46+T47+V46</f>
        <v>1</v>
      </c>
    </row>
    <row r="47" spans="1:48" s="145" customFormat="1" ht="20.100000000000001" customHeight="1" x14ac:dyDescent="0.25">
      <c r="A47" s="71"/>
      <c r="B47" s="65"/>
      <c r="C47" s="118"/>
      <c r="D47" s="462"/>
      <c r="E47" s="149"/>
      <c r="F47" s="150"/>
      <c r="G47" s="150"/>
      <c r="H47" s="151"/>
      <c r="I47" s="150"/>
      <c r="J47" s="150"/>
      <c r="K47" s="152" t="s">
        <v>77</v>
      </c>
      <c r="L47" s="171">
        <v>0.3</v>
      </c>
      <c r="M47" s="609"/>
      <c r="N47" s="153"/>
      <c r="O47" s="154"/>
      <c r="P47" s="154"/>
      <c r="Q47" s="155"/>
      <c r="R47" s="156"/>
      <c r="S47" s="152" t="s">
        <v>80</v>
      </c>
      <c r="T47" s="153">
        <v>0.3</v>
      </c>
      <c r="U47" s="152"/>
      <c r="V47" s="246"/>
      <c r="W47" s="158"/>
      <c r="X47" s="154"/>
      <c r="Y47" s="151"/>
      <c r="Z47" s="62"/>
      <c r="AA47" s="63"/>
      <c r="AB47" s="63"/>
      <c r="AC47" s="64"/>
      <c r="AD47" s="62"/>
      <c r="AE47" s="63"/>
      <c r="AF47" s="63" t="s">
        <v>32</v>
      </c>
      <c r="AG47" s="63" t="s">
        <v>32</v>
      </c>
      <c r="AH47" s="63"/>
      <c r="AI47" s="63"/>
      <c r="AJ47" s="63"/>
      <c r="AK47" s="63"/>
      <c r="AL47" s="63" t="s">
        <v>32</v>
      </c>
      <c r="AM47" s="63" t="s">
        <v>32</v>
      </c>
      <c r="AN47" s="63"/>
      <c r="AO47" s="70"/>
      <c r="AP47" s="64" t="s">
        <v>39</v>
      </c>
      <c r="AR47" s="146"/>
      <c r="AS47" s="147"/>
      <c r="AT47" s="146"/>
      <c r="AU47" s="148"/>
      <c r="AV47" s="148"/>
    </row>
    <row r="48" spans="1:48" s="145" customFormat="1" ht="20.100000000000001" customHeight="1" x14ac:dyDescent="0.25">
      <c r="A48" s="380" t="s">
        <v>827</v>
      </c>
      <c r="B48" s="52"/>
      <c r="C48" s="123" t="s">
        <v>871</v>
      </c>
      <c r="D48" s="461"/>
      <c r="E48" s="159" t="s">
        <v>59</v>
      </c>
      <c r="F48" s="160" t="s">
        <v>806</v>
      </c>
      <c r="G48" s="160" t="s">
        <v>44</v>
      </c>
      <c r="H48" s="167" t="s">
        <v>47</v>
      </c>
      <c r="I48" s="160">
        <v>3</v>
      </c>
      <c r="J48" s="160">
        <v>1</v>
      </c>
      <c r="K48" s="161" t="s">
        <v>77</v>
      </c>
      <c r="L48" s="364">
        <v>0.3</v>
      </c>
      <c r="M48" s="608" t="s">
        <v>675</v>
      </c>
      <c r="N48" s="162">
        <v>0.4</v>
      </c>
      <c r="O48" s="163">
        <v>0</v>
      </c>
      <c r="P48" s="163">
        <v>1</v>
      </c>
      <c r="Q48" s="164"/>
      <c r="R48" s="165" t="s">
        <v>9</v>
      </c>
      <c r="S48" s="161" t="s">
        <v>80</v>
      </c>
      <c r="T48" s="162">
        <v>0.3</v>
      </c>
      <c r="U48" s="161" t="s">
        <v>675</v>
      </c>
      <c r="V48" s="244">
        <v>0.4</v>
      </c>
      <c r="W48" s="166">
        <v>0</v>
      </c>
      <c r="X48" s="163">
        <v>1</v>
      </c>
      <c r="Y48" s="167"/>
      <c r="Z48" s="59"/>
      <c r="AA48" s="60">
        <v>8</v>
      </c>
      <c r="AB48" s="60">
        <v>22</v>
      </c>
      <c r="AC48" s="167"/>
      <c r="AD48" s="59" t="s">
        <v>32</v>
      </c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9"/>
      <c r="AP48" s="61" t="s">
        <v>39</v>
      </c>
      <c r="AR48" s="146">
        <f>SUM(Z48:AC48)</f>
        <v>30</v>
      </c>
      <c r="AS48" s="147">
        <f>AR48/I48</f>
        <v>10</v>
      </c>
      <c r="AT48" s="146"/>
      <c r="AU48" s="148">
        <f>L48+L49+N48</f>
        <v>1</v>
      </c>
      <c r="AV48" s="148">
        <f>T48+T49+V48</f>
        <v>1</v>
      </c>
    </row>
    <row r="49" spans="1:48" s="145" customFormat="1" ht="20.100000000000001" customHeight="1" x14ac:dyDescent="0.25">
      <c r="A49" s="26"/>
      <c r="B49" s="53"/>
      <c r="C49" s="118"/>
      <c r="D49" s="462"/>
      <c r="E49" s="149"/>
      <c r="F49" s="150"/>
      <c r="G49" s="150"/>
      <c r="H49" s="151"/>
      <c r="I49" s="150"/>
      <c r="J49" s="150"/>
      <c r="K49" s="152" t="s">
        <v>77</v>
      </c>
      <c r="L49" s="366">
        <v>0.3</v>
      </c>
      <c r="M49" s="609"/>
      <c r="N49" s="153"/>
      <c r="O49" s="154">
        <v>0</v>
      </c>
      <c r="P49" s="154"/>
      <c r="Q49" s="155"/>
      <c r="R49" s="156"/>
      <c r="S49" s="152" t="s">
        <v>80</v>
      </c>
      <c r="T49" s="153">
        <v>0.3</v>
      </c>
      <c r="U49" s="152"/>
      <c r="V49" s="246"/>
      <c r="W49" s="158">
        <v>0</v>
      </c>
      <c r="X49" s="154"/>
      <c r="Y49" s="151"/>
      <c r="Z49" s="62"/>
      <c r="AA49" s="63"/>
      <c r="AB49" s="63"/>
      <c r="AC49" s="151"/>
      <c r="AD49" s="62" t="s">
        <v>32</v>
      </c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70"/>
      <c r="AP49" s="64" t="s">
        <v>39</v>
      </c>
      <c r="AR49" s="146"/>
      <c r="AS49" s="147"/>
      <c r="AT49" s="146"/>
      <c r="AU49" s="148"/>
      <c r="AV49" s="148"/>
    </row>
    <row r="50" spans="1:48" s="145" customFormat="1" ht="20.100000000000001" customHeight="1" x14ac:dyDescent="0.25">
      <c r="A50" s="25" t="s">
        <v>708</v>
      </c>
      <c r="B50" s="52"/>
      <c r="C50" s="123" t="s">
        <v>871</v>
      </c>
      <c r="D50" s="461"/>
      <c r="E50" s="159" t="s">
        <v>424</v>
      </c>
      <c r="F50" s="160"/>
      <c r="G50" s="160" t="s">
        <v>604</v>
      </c>
      <c r="H50" s="167" t="s">
        <v>39</v>
      </c>
      <c r="I50" s="160">
        <v>3</v>
      </c>
      <c r="J50" s="160">
        <v>1</v>
      </c>
      <c r="K50" s="161" t="s">
        <v>703</v>
      </c>
      <c r="L50" s="364">
        <f>1/300%</f>
        <v>0.33333333333333331</v>
      </c>
      <c r="M50" s="608"/>
      <c r="N50" s="162"/>
      <c r="O50" s="163"/>
      <c r="P50" s="163"/>
      <c r="Q50" s="164" t="s">
        <v>39</v>
      </c>
      <c r="R50" s="165" t="s">
        <v>9</v>
      </c>
      <c r="S50" s="161" t="s">
        <v>9</v>
      </c>
      <c r="T50" s="163"/>
      <c r="U50" s="161" t="s">
        <v>687</v>
      </c>
      <c r="V50" s="244">
        <v>1</v>
      </c>
      <c r="W50" s="166"/>
      <c r="X50" s="163"/>
      <c r="Y50" s="167" t="s">
        <v>39</v>
      </c>
      <c r="Z50" s="59"/>
      <c r="AA50" s="60">
        <v>27</v>
      </c>
      <c r="AB50" s="60"/>
      <c r="AC50" s="167"/>
      <c r="AD50" s="59"/>
      <c r="AE50" s="60"/>
      <c r="AF50" s="60"/>
      <c r="AG50" s="60"/>
      <c r="AH50" s="60"/>
      <c r="AI50" s="60"/>
      <c r="AJ50" s="60"/>
      <c r="AK50" s="60"/>
      <c r="AL50" s="60"/>
      <c r="AM50" s="60"/>
      <c r="AN50" s="60" t="s">
        <v>39</v>
      </c>
      <c r="AO50" s="69"/>
      <c r="AP50" s="61"/>
      <c r="AR50" s="146">
        <f>SUM(Z50:AC50)</f>
        <v>27</v>
      </c>
      <c r="AS50" s="147">
        <f>AR50/I50</f>
        <v>9</v>
      </c>
      <c r="AT50" s="146"/>
      <c r="AU50" s="148">
        <f>L50+L51+L52+N50</f>
        <v>1</v>
      </c>
      <c r="AV50" s="148">
        <f>T50+T51+T52+V50</f>
        <v>1</v>
      </c>
    </row>
    <row r="51" spans="1:48" s="145" customFormat="1" ht="20.100000000000001" customHeight="1" x14ac:dyDescent="0.25">
      <c r="A51" s="24"/>
      <c r="B51" s="54"/>
      <c r="C51" s="124"/>
      <c r="D51" s="606"/>
      <c r="E51" s="172"/>
      <c r="F51" s="173"/>
      <c r="G51" s="173"/>
      <c r="H51" s="181"/>
      <c r="I51" s="173"/>
      <c r="J51" s="173"/>
      <c r="K51" s="174" t="s">
        <v>703</v>
      </c>
      <c r="L51" s="379">
        <f t="shared" ref="L51:L52" si="0">1/300%</f>
        <v>0.33333333333333331</v>
      </c>
      <c r="M51" s="174"/>
      <c r="N51" s="176"/>
      <c r="O51" s="177"/>
      <c r="P51" s="177"/>
      <c r="Q51" s="146"/>
      <c r="R51" s="178"/>
      <c r="S51" s="174" t="s">
        <v>9</v>
      </c>
      <c r="T51" s="177"/>
      <c r="U51" s="174"/>
      <c r="V51" s="247"/>
      <c r="W51" s="180"/>
      <c r="X51" s="177"/>
      <c r="Y51" s="181"/>
      <c r="Z51" s="182"/>
      <c r="AA51" s="185"/>
      <c r="AB51" s="185"/>
      <c r="AC51" s="181"/>
      <c r="AD51" s="182"/>
      <c r="AE51" s="185"/>
      <c r="AF51" s="185"/>
      <c r="AG51" s="185"/>
      <c r="AH51" s="185"/>
      <c r="AI51" s="185"/>
      <c r="AJ51" s="185"/>
      <c r="AK51" s="185"/>
      <c r="AL51" s="185"/>
      <c r="AM51" s="185"/>
      <c r="AN51" s="185" t="s">
        <v>39</v>
      </c>
      <c r="AO51" s="183"/>
      <c r="AP51" s="184"/>
      <c r="AR51" s="146"/>
      <c r="AS51" s="147"/>
      <c r="AT51" s="146"/>
      <c r="AU51" s="148"/>
      <c r="AV51" s="148"/>
    </row>
    <row r="52" spans="1:48" s="145" customFormat="1" ht="20.100000000000001" customHeight="1" x14ac:dyDescent="0.25">
      <c r="A52" s="26"/>
      <c r="B52" s="53"/>
      <c r="C52" s="118"/>
      <c r="D52" s="462"/>
      <c r="E52" s="149"/>
      <c r="F52" s="150"/>
      <c r="G52" s="150"/>
      <c r="H52" s="151"/>
      <c r="I52" s="150"/>
      <c r="J52" s="150"/>
      <c r="K52" s="152" t="s">
        <v>703</v>
      </c>
      <c r="L52" s="366">
        <f t="shared" si="0"/>
        <v>0.33333333333333331</v>
      </c>
      <c r="M52" s="609"/>
      <c r="N52" s="153"/>
      <c r="O52" s="154"/>
      <c r="P52" s="154"/>
      <c r="Q52" s="155"/>
      <c r="R52" s="156"/>
      <c r="S52" s="152" t="s">
        <v>9</v>
      </c>
      <c r="T52" s="154"/>
      <c r="U52" s="152"/>
      <c r="V52" s="246"/>
      <c r="W52" s="158"/>
      <c r="X52" s="154"/>
      <c r="Y52" s="151"/>
      <c r="Z52" s="62"/>
      <c r="AA52" s="63"/>
      <c r="AB52" s="63"/>
      <c r="AC52" s="151"/>
      <c r="AD52" s="62"/>
      <c r="AE52" s="63"/>
      <c r="AF52" s="63"/>
      <c r="AG52" s="63"/>
      <c r="AH52" s="63"/>
      <c r="AI52" s="63"/>
      <c r="AJ52" s="63"/>
      <c r="AK52" s="63"/>
      <c r="AL52" s="63"/>
      <c r="AM52" s="63"/>
      <c r="AN52" s="63" t="s">
        <v>39</v>
      </c>
      <c r="AO52" s="70"/>
      <c r="AP52" s="64"/>
      <c r="AR52" s="146"/>
      <c r="AS52" s="147"/>
      <c r="AT52" s="146"/>
      <c r="AU52" s="148"/>
      <c r="AV52" s="148"/>
    </row>
    <row r="53" spans="1:48" s="145" customFormat="1" ht="20.100000000000001" customHeight="1" x14ac:dyDescent="0.25">
      <c r="A53" s="25" t="s">
        <v>828</v>
      </c>
      <c r="B53" s="52"/>
      <c r="C53" s="123" t="s">
        <v>867</v>
      </c>
      <c r="D53" s="461"/>
      <c r="E53" s="159" t="s">
        <v>425</v>
      </c>
      <c r="F53" s="160" t="s">
        <v>815</v>
      </c>
      <c r="G53" s="160" t="s">
        <v>605</v>
      </c>
      <c r="H53" s="167" t="s">
        <v>47</v>
      </c>
      <c r="I53" s="160">
        <v>6</v>
      </c>
      <c r="J53" s="160">
        <v>2</v>
      </c>
      <c r="K53" s="161" t="s">
        <v>77</v>
      </c>
      <c r="L53" s="364">
        <v>0.25</v>
      </c>
      <c r="M53" s="608" t="s">
        <v>675</v>
      </c>
      <c r="N53" s="162">
        <v>0.5</v>
      </c>
      <c r="O53" s="163">
        <v>0</v>
      </c>
      <c r="P53" s="163">
        <v>1</v>
      </c>
      <c r="Q53" s="164"/>
      <c r="R53" s="165" t="s">
        <v>9</v>
      </c>
      <c r="S53" s="161" t="s">
        <v>80</v>
      </c>
      <c r="T53" s="163">
        <v>0.25</v>
      </c>
      <c r="U53" s="161" t="s">
        <v>675</v>
      </c>
      <c r="V53" s="244">
        <v>0.5</v>
      </c>
      <c r="W53" s="166">
        <v>0</v>
      </c>
      <c r="X53" s="163">
        <v>1</v>
      </c>
      <c r="Y53" s="167"/>
      <c r="Z53" s="59">
        <v>24</v>
      </c>
      <c r="AA53" s="60"/>
      <c r="AB53" s="60">
        <v>31.5</v>
      </c>
      <c r="AC53" s="167"/>
      <c r="AD53" s="59"/>
      <c r="AE53" s="60"/>
      <c r="AF53" s="60"/>
      <c r="AG53" s="60"/>
      <c r="AH53" s="60" t="s">
        <v>32</v>
      </c>
      <c r="AI53" s="60" t="s">
        <v>32</v>
      </c>
      <c r="AJ53" s="60" t="s">
        <v>32</v>
      </c>
      <c r="AK53" s="60" t="s">
        <v>32</v>
      </c>
      <c r="AL53" s="60"/>
      <c r="AM53" s="60"/>
      <c r="AN53" s="60"/>
      <c r="AO53" s="69"/>
      <c r="AP53" s="61" t="s">
        <v>39</v>
      </c>
      <c r="AR53" s="146">
        <f>SUM(Z53:AC53)</f>
        <v>55.5</v>
      </c>
      <c r="AS53" s="147">
        <f>AR53/I53</f>
        <v>9.25</v>
      </c>
      <c r="AT53" s="146"/>
      <c r="AU53" s="148">
        <f>L53+L54+N53</f>
        <v>1</v>
      </c>
      <c r="AV53" s="148">
        <f>T53+T54+V53</f>
        <v>1</v>
      </c>
    </row>
    <row r="54" spans="1:48" s="145" customFormat="1" ht="20.100000000000001" customHeight="1" x14ac:dyDescent="0.25">
      <c r="A54" s="26"/>
      <c r="B54" s="53"/>
      <c r="C54" s="118"/>
      <c r="D54" s="462"/>
      <c r="E54" s="149"/>
      <c r="F54" s="150"/>
      <c r="G54" s="150"/>
      <c r="H54" s="151"/>
      <c r="I54" s="150"/>
      <c r="J54" s="150"/>
      <c r="K54" s="152" t="s">
        <v>77</v>
      </c>
      <c r="L54" s="366">
        <v>0.25</v>
      </c>
      <c r="M54" s="609"/>
      <c r="N54" s="153"/>
      <c r="O54" s="154">
        <v>0</v>
      </c>
      <c r="P54" s="154"/>
      <c r="Q54" s="155"/>
      <c r="R54" s="156"/>
      <c r="S54" s="152" t="s">
        <v>80</v>
      </c>
      <c r="T54" s="154">
        <v>0.25</v>
      </c>
      <c r="U54" s="152"/>
      <c r="V54" s="246"/>
      <c r="W54" s="158">
        <v>0</v>
      </c>
      <c r="X54" s="154"/>
      <c r="Y54" s="151"/>
      <c r="Z54" s="62"/>
      <c r="AA54" s="63"/>
      <c r="AB54" s="63"/>
      <c r="AC54" s="151"/>
      <c r="AD54" s="62"/>
      <c r="AE54" s="63"/>
      <c r="AF54" s="63"/>
      <c r="AG54" s="63"/>
      <c r="AH54" s="63" t="s">
        <v>32</v>
      </c>
      <c r="AI54" s="63" t="s">
        <v>32</v>
      </c>
      <c r="AJ54" s="63" t="s">
        <v>32</v>
      </c>
      <c r="AK54" s="63" t="s">
        <v>32</v>
      </c>
      <c r="AL54" s="63"/>
      <c r="AM54" s="63"/>
      <c r="AN54" s="63"/>
      <c r="AO54" s="70"/>
      <c r="AP54" s="64" t="s">
        <v>39</v>
      </c>
      <c r="AR54" s="146"/>
      <c r="AS54" s="147"/>
      <c r="AT54" s="146"/>
      <c r="AU54" s="148"/>
      <c r="AV54" s="148"/>
    </row>
    <row r="55" spans="1:48" s="145" customFormat="1" ht="20.100000000000001" customHeight="1" x14ac:dyDescent="0.25">
      <c r="A55" s="25" t="s">
        <v>829</v>
      </c>
      <c r="B55" s="52"/>
      <c r="C55" s="123" t="s">
        <v>868</v>
      </c>
      <c r="D55" s="461"/>
      <c r="E55" s="159" t="s">
        <v>426</v>
      </c>
      <c r="F55" s="160" t="s">
        <v>815</v>
      </c>
      <c r="G55" s="160" t="s">
        <v>606</v>
      </c>
      <c r="H55" s="167" t="s">
        <v>47</v>
      </c>
      <c r="I55" s="160">
        <v>6</v>
      </c>
      <c r="J55" s="160">
        <v>2</v>
      </c>
      <c r="K55" s="161" t="s">
        <v>77</v>
      </c>
      <c r="L55" s="364">
        <v>0.25</v>
      </c>
      <c r="M55" s="608" t="s">
        <v>675</v>
      </c>
      <c r="N55" s="162">
        <v>0.5</v>
      </c>
      <c r="O55" s="163">
        <v>0</v>
      </c>
      <c r="P55" s="163">
        <v>1</v>
      </c>
      <c r="Q55" s="164"/>
      <c r="R55" s="165" t="s">
        <v>9</v>
      </c>
      <c r="S55" s="161" t="s">
        <v>80</v>
      </c>
      <c r="T55" s="163">
        <v>0.25</v>
      </c>
      <c r="U55" s="161" t="s">
        <v>675</v>
      </c>
      <c r="V55" s="244">
        <v>0.5</v>
      </c>
      <c r="W55" s="166">
        <v>0</v>
      </c>
      <c r="X55" s="163">
        <v>1</v>
      </c>
      <c r="Y55" s="167"/>
      <c r="Z55" s="59">
        <v>24</v>
      </c>
      <c r="AA55" s="60"/>
      <c r="AB55" s="60">
        <v>31.5</v>
      </c>
      <c r="AC55" s="167"/>
      <c r="AD55" s="59"/>
      <c r="AE55" s="60"/>
      <c r="AF55" s="60"/>
      <c r="AG55" s="60"/>
      <c r="AH55" s="60" t="s">
        <v>32</v>
      </c>
      <c r="AI55" s="60" t="s">
        <v>32</v>
      </c>
      <c r="AJ55" s="60" t="s">
        <v>32</v>
      </c>
      <c r="AK55" s="60" t="s">
        <v>32</v>
      </c>
      <c r="AL55" s="60"/>
      <c r="AM55" s="60"/>
      <c r="AN55" s="60"/>
      <c r="AO55" s="69"/>
      <c r="AP55" s="61" t="s">
        <v>39</v>
      </c>
      <c r="AR55" s="146">
        <f>SUM(Z55:AC55)</f>
        <v>55.5</v>
      </c>
      <c r="AS55" s="147">
        <f>AR55/I55</f>
        <v>9.25</v>
      </c>
      <c r="AT55" s="146"/>
      <c r="AU55" s="148">
        <f>L55+L56+N55</f>
        <v>1</v>
      </c>
      <c r="AV55" s="148">
        <f>T55+T56+V55</f>
        <v>1</v>
      </c>
    </row>
    <row r="56" spans="1:48" s="145" customFormat="1" ht="20.100000000000001" customHeight="1" x14ac:dyDescent="0.25">
      <c r="A56" s="26"/>
      <c r="B56" s="53"/>
      <c r="C56" s="118"/>
      <c r="D56" s="462"/>
      <c r="E56" s="149"/>
      <c r="F56" s="150"/>
      <c r="G56" s="150"/>
      <c r="H56" s="151"/>
      <c r="I56" s="150"/>
      <c r="J56" s="150"/>
      <c r="K56" s="152" t="s">
        <v>77</v>
      </c>
      <c r="L56" s="366">
        <v>0.25</v>
      </c>
      <c r="M56" s="609"/>
      <c r="N56" s="153"/>
      <c r="O56" s="154">
        <v>0</v>
      </c>
      <c r="P56" s="154"/>
      <c r="Q56" s="155"/>
      <c r="R56" s="156"/>
      <c r="S56" s="152" t="s">
        <v>80</v>
      </c>
      <c r="T56" s="154">
        <v>0.25</v>
      </c>
      <c r="U56" s="152"/>
      <c r="V56" s="246"/>
      <c r="W56" s="158">
        <v>0</v>
      </c>
      <c r="X56" s="154"/>
      <c r="Y56" s="151"/>
      <c r="Z56" s="62"/>
      <c r="AA56" s="63"/>
      <c r="AB56" s="63"/>
      <c r="AC56" s="151"/>
      <c r="AD56" s="62"/>
      <c r="AE56" s="63"/>
      <c r="AF56" s="63"/>
      <c r="AG56" s="63"/>
      <c r="AH56" s="63" t="s">
        <v>32</v>
      </c>
      <c r="AI56" s="63" t="s">
        <v>32</v>
      </c>
      <c r="AJ56" s="63" t="s">
        <v>32</v>
      </c>
      <c r="AK56" s="63" t="s">
        <v>32</v>
      </c>
      <c r="AL56" s="63"/>
      <c r="AM56" s="63"/>
      <c r="AN56" s="63"/>
      <c r="AO56" s="70"/>
      <c r="AP56" s="64" t="s">
        <v>39</v>
      </c>
      <c r="AR56" s="146"/>
      <c r="AS56" s="147"/>
      <c r="AT56" s="146"/>
      <c r="AU56" s="148"/>
      <c r="AV56" s="148"/>
    </row>
    <row r="57" spans="1:48" s="145" customFormat="1" ht="20.100000000000001" customHeight="1" x14ac:dyDescent="0.25">
      <c r="A57" s="25" t="s">
        <v>359</v>
      </c>
      <c r="B57" s="52"/>
      <c r="C57" s="123" t="s">
        <v>871</v>
      </c>
      <c r="D57" s="461"/>
      <c r="E57" s="159" t="s">
        <v>427</v>
      </c>
      <c r="F57" s="160"/>
      <c r="G57" s="160" t="s">
        <v>607</v>
      </c>
      <c r="H57" s="167" t="s">
        <v>32</v>
      </c>
      <c r="I57" s="160">
        <v>3</v>
      </c>
      <c r="J57" s="160">
        <v>1</v>
      </c>
      <c r="K57" s="161" t="s">
        <v>77</v>
      </c>
      <c r="L57" s="364">
        <v>0.3</v>
      </c>
      <c r="M57" s="608" t="s">
        <v>675</v>
      </c>
      <c r="N57" s="162">
        <v>0.4</v>
      </c>
      <c r="O57" s="163">
        <v>0</v>
      </c>
      <c r="P57" s="163">
        <v>1</v>
      </c>
      <c r="Q57" s="164"/>
      <c r="R57" s="165" t="s">
        <v>9</v>
      </c>
      <c r="S57" s="161" t="s">
        <v>80</v>
      </c>
      <c r="T57" s="162">
        <v>0.3</v>
      </c>
      <c r="U57" s="161" t="s">
        <v>675</v>
      </c>
      <c r="V57" s="244">
        <v>0.4</v>
      </c>
      <c r="W57" s="166">
        <v>0</v>
      </c>
      <c r="X57" s="163">
        <v>1</v>
      </c>
      <c r="Y57" s="167"/>
      <c r="Z57" s="59"/>
      <c r="AA57" s="60">
        <v>8</v>
      </c>
      <c r="AB57" s="60">
        <v>22</v>
      </c>
      <c r="AC57" s="167"/>
      <c r="AD57" s="59"/>
      <c r="AE57" s="60" t="s">
        <v>32</v>
      </c>
      <c r="AF57" s="60"/>
      <c r="AG57" s="60"/>
      <c r="AH57" s="60"/>
      <c r="AI57" s="60"/>
      <c r="AJ57" s="60"/>
      <c r="AK57" s="60"/>
      <c r="AL57" s="60"/>
      <c r="AM57" s="60"/>
      <c r="AN57" s="60"/>
      <c r="AO57" s="69"/>
      <c r="AP57" s="61"/>
      <c r="AR57" s="146">
        <f>SUM(Z57:AC57)</f>
        <v>30</v>
      </c>
      <c r="AS57" s="147">
        <f>AR57/I57</f>
        <v>10</v>
      </c>
      <c r="AT57" s="146"/>
      <c r="AU57" s="148">
        <f>L57+L58+N57</f>
        <v>1</v>
      </c>
      <c r="AV57" s="148">
        <f>T57+T58+V57</f>
        <v>1</v>
      </c>
    </row>
    <row r="58" spans="1:48" s="145" customFormat="1" ht="20.100000000000001" customHeight="1" x14ac:dyDescent="0.25">
      <c r="A58" s="26"/>
      <c r="B58" s="53"/>
      <c r="C58" s="118"/>
      <c r="D58" s="462"/>
      <c r="E58" s="149"/>
      <c r="F58" s="150"/>
      <c r="G58" s="150"/>
      <c r="H58" s="151"/>
      <c r="I58" s="150"/>
      <c r="J58" s="150"/>
      <c r="K58" s="152" t="s">
        <v>77</v>
      </c>
      <c r="L58" s="366">
        <v>0.3</v>
      </c>
      <c r="M58" s="609"/>
      <c r="N58" s="153"/>
      <c r="O58" s="154">
        <v>0</v>
      </c>
      <c r="P58" s="154"/>
      <c r="Q58" s="155"/>
      <c r="R58" s="156"/>
      <c r="S58" s="152" t="s">
        <v>80</v>
      </c>
      <c r="T58" s="153">
        <v>0.3</v>
      </c>
      <c r="U58" s="152"/>
      <c r="V58" s="246"/>
      <c r="W58" s="180">
        <v>0</v>
      </c>
      <c r="X58" s="177"/>
      <c r="Y58" s="151"/>
      <c r="Z58" s="62"/>
      <c r="AA58" s="63"/>
      <c r="AB58" s="63"/>
      <c r="AC58" s="151"/>
      <c r="AD58" s="62"/>
      <c r="AE58" s="63" t="s">
        <v>32</v>
      </c>
      <c r="AF58" s="63"/>
      <c r="AG58" s="63"/>
      <c r="AH58" s="63"/>
      <c r="AI58" s="63"/>
      <c r="AJ58" s="63"/>
      <c r="AK58" s="63"/>
      <c r="AL58" s="63"/>
      <c r="AM58" s="63"/>
      <c r="AN58" s="63"/>
      <c r="AO58" s="70"/>
      <c r="AP58" s="64"/>
      <c r="AR58" s="146"/>
      <c r="AS58" s="147"/>
      <c r="AT58" s="146"/>
      <c r="AU58" s="148"/>
      <c r="AV58" s="148"/>
    </row>
    <row r="59" spans="1:48" s="145" customFormat="1" ht="20.100000000000001" customHeight="1" x14ac:dyDescent="0.25">
      <c r="A59" s="25" t="s">
        <v>874</v>
      </c>
      <c r="B59" s="52"/>
      <c r="C59" s="123" t="s">
        <v>868</v>
      </c>
      <c r="D59" s="461"/>
      <c r="E59" s="159" t="s">
        <v>60</v>
      </c>
      <c r="F59" s="160" t="s">
        <v>559</v>
      </c>
      <c r="G59" s="160" t="s">
        <v>45</v>
      </c>
      <c r="H59" s="167" t="s">
        <v>32</v>
      </c>
      <c r="I59" s="160">
        <v>3</v>
      </c>
      <c r="J59" s="160">
        <v>1</v>
      </c>
      <c r="K59" s="161" t="s">
        <v>77</v>
      </c>
      <c r="L59" s="364">
        <v>0.3</v>
      </c>
      <c r="M59" s="608" t="s">
        <v>683</v>
      </c>
      <c r="N59" s="162">
        <v>0.5</v>
      </c>
      <c r="O59" s="163"/>
      <c r="P59" s="163"/>
      <c r="Q59" s="164" t="s">
        <v>39</v>
      </c>
      <c r="R59" s="165" t="s">
        <v>9</v>
      </c>
      <c r="S59" s="161" t="s">
        <v>80</v>
      </c>
      <c r="T59" s="162">
        <v>0.3</v>
      </c>
      <c r="U59" s="161" t="s">
        <v>683</v>
      </c>
      <c r="V59" s="244">
        <v>0.5</v>
      </c>
      <c r="W59" s="166"/>
      <c r="X59" s="163"/>
      <c r="Y59" s="167" t="s">
        <v>39</v>
      </c>
      <c r="Z59" s="59">
        <v>7.5</v>
      </c>
      <c r="AA59" s="60"/>
      <c r="AB59" s="60">
        <v>12</v>
      </c>
      <c r="AC59" s="61">
        <v>8.5</v>
      </c>
      <c r="AD59" s="59"/>
      <c r="AE59" s="60"/>
      <c r="AF59" s="60"/>
      <c r="AG59" s="60"/>
      <c r="AH59" s="60"/>
      <c r="AI59" s="60"/>
      <c r="AJ59" s="60"/>
      <c r="AK59" s="60"/>
      <c r="AL59" s="60" t="s">
        <v>32</v>
      </c>
      <c r="AM59" s="60" t="s">
        <v>32</v>
      </c>
      <c r="AN59" s="60" t="s">
        <v>32</v>
      </c>
      <c r="AO59" s="69" t="s">
        <v>32</v>
      </c>
      <c r="AP59" s="61"/>
      <c r="AR59" s="146">
        <f>SUM(Z59:AC59)</f>
        <v>28</v>
      </c>
      <c r="AS59" s="147">
        <f>AR59/I59</f>
        <v>9.3333333333333339</v>
      </c>
      <c r="AT59" s="146"/>
      <c r="AU59" s="148">
        <f>L59+L60+N59</f>
        <v>1</v>
      </c>
      <c r="AV59" s="148">
        <f>T59+T60+V59</f>
        <v>1</v>
      </c>
    </row>
    <row r="60" spans="1:48" s="145" customFormat="1" ht="20.100000000000001" customHeight="1" x14ac:dyDescent="0.25">
      <c r="A60" s="26"/>
      <c r="B60" s="53"/>
      <c r="C60" s="118"/>
      <c r="D60" s="462"/>
      <c r="E60" s="149"/>
      <c r="F60" s="150"/>
      <c r="G60" s="150"/>
      <c r="H60" s="151"/>
      <c r="I60" s="150"/>
      <c r="J60" s="150"/>
      <c r="K60" s="152" t="s">
        <v>146</v>
      </c>
      <c r="L60" s="171">
        <v>0.2</v>
      </c>
      <c r="M60" s="609"/>
      <c r="N60" s="153"/>
      <c r="O60" s="154"/>
      <c r="P60" s="154"/>
      <c r="Q60" s="155"/>
      <c r="R60" s="156"/>
      <c r="S60" s="152" t="s">
        <v>80</v>
      </c>
      <c r="T60" s="153">
        <v>0.2</v>
      </c>
      <c r="U60" s="152"/>
      <c r="V60" s="246"/>
      <c r="W60" s="158"/>
      <c r="X60" s="154"/>
      <c r="Y60" s="151"/>
      <c r="Z60" s="62"/>
      <c r="AA60" s="63"/>
      <c r="AB60" s="63"/>
      <c r="AC60" s="64"/>
      <c r="AD60" s="62"/>
      <c r="AE60" s="63"/>
      <c r="AF60" s="63"/>
      <c r="AG60" s="63"/>
      <c r="AH60" s="63"/>
      <c r="AI60" s="63"/>
      <c r="AJ60" s="63"/>
      <c r="AK60" s="63"/>
      <c r="AL60" s="63" t="s">
        <v>32</v>
      </c>
      <c r="AM60" s="63" t="s">
        <v>32</v>
      </c>
      <c r="AN60" s="63" t="s">
        <v>32</v>
      </c>
      <c r="AO60" s="70" t="s">
        <v>32</v>
      </c>
      <c r="AP60" s="64"/>
      <c r="AR60" s="146"/>
      <c r="AS60" s="147"/>
      <c r="AT60" s="146"/>
      <c r="AU60" s="148"/>
      <c r="AV60" s="148"/>
    </row>
    <row r="61" spans="1:48" s="145" customFormat="1" ht="20.100000000000001" customHeight="1" x14ac:dyDescent="0.25">
      <c r="A61" s="25" t="s">
        <v>361</v>
      </c>
      <c r="B61" s="52"/>
      <c r="C61" s="123" t="s">
        <v>868</v>
      </c>
      <c r="D61" s="461"/>
      <c r="E61" s="159" t="s">
        <v>667</v>
      </c>
      <c r="F61" s="160" t="s">
        <v>815</v>
      </c>
      <c r="G61" s="160" t="s">
        <v>833</v>
      </c>
      <c r="H61" s="167" t="s">
        <v>47</v>
      </c>
      <c r="I61" s="160">
        <v>3</v>
      </c>
      <c r="J61" s="160">
        <v>1</v>
      </c>
      <c r="K61" s="161" t="s">
        <v>77</v>
      </c>
      <c r="L61" s="169">
        <v>0.3</v>
      </c>
      <c r="M61" s="608" t="s">
        <v>675</v>
      </c>
      <c r="N61" s="162">
        <v>0.5</v>
      </c>
      <c r="O61" s="163"/>
      <c r="P61" s="163"/>
      <c r="Q61" s="164" t="s">
        <v>39</v>
      </c>
      <c r="R61" s="165" t="s">
        <v>9</v>
      </c>
      <c r="S61" s="161" t="s">
        <v>80</v>
      </c>
      <c r="T61" s="163">
        <v>0.3</v>
      </c>
      <c r="U61" s="161" t="s">
        <v>675</v>
      </c>
      <c r="V61" s="244">
        <v>0.5</v>
      </c>
      <c r="W61" s="166"/>
      <c r="X61" s="163"/>
      <c r="Y61" s="167" t="s">
        <v>39</v>
      </c>
      <c r="Z61" s="59">
        <v>9</v>
      </c>
      <c r="AA61" s="60"/>
      <c r="AB61" s="60">
        <v>15</v>
      </c>
      <c r="AC61" s="167">
        <v>8.5</v>
      </c>
      <c r="AD61" s="59"/>
      <c r="AE61" s="60"/>
      <c r="AF61" s="60"/>
      <c r="AG61" s="60"/>
      <c r="AH61" s="60" t="s">
        <v>32</v>
      </c>
      <c r="AI61" s="60" t="s">
        <v>32</v>
      </c>
      <c r="AJ61" s="60" t="s">
        <v>32</v>
      </c>
      <c r="AK61" s="60" t="s">
        <v>32</v>
      </c>
      <c r="AL61" s="60"/>
      <c r="AM61" s="60"/>
      <c r="AN61" s="60"/>
      <c r="AO61" s="69"/>
      <c r="AP61" s="61" t="s">
        <v>39</v>
      </c>
      <c r="AR61" s="146">
        <f>SUM(Z61:AC61)</f>
        <v>32.5</v>
      </c>
      <c r="AS61" s="147">
        <f>AR61/I61</f>
        <v>10.833333333333334</v>
      </c>
      <c r="AT61" s="146"/>
      <c r="AU61" s="148">
        <f>L61+L62+N61</f>
        <v>1</v>
      </c>
      <c r="AV61" s="148">
        <f>T61+T62+V61</f>
        <v>1</v>
      </c>
    </row>
    <row r="62" spans="1:48" s="145" customFormat="1" ht="20.100000000000001" customHeight="1" x14ac:dyDescent="0.25">
      <c r="A62" s="26"/>
      <c r="B62" s="53"/>
      <c r="C62" s="118"/>
      <c r="D62" s="462"/>
      <c r="E62" s="149"/>
      <c r="F62" s="150"/>
      <c r="G62" s="150"/>
      <c r="H62" s="151"/>
      <c r="I62" s="150"/>
      <c r="J62" s="150"/>
      <c r="K62" s="152" t="s">
        <v>8</v>
      </c>
      <c r="L62" s="171">
        <v>0.2</v>
      </c>
      <c r="M62" s="609"/>
      <c r="N62" s="153"/>
      <c r="O62" s="154"/>
      <c r="P62" s="154"/>
      <c r="Q62" s="155"/>
      <c r="R62" s="156"/>
      <c r="S62" s="152" t="s">
        <v>80</v>
      </c>
      <c r="T62" s="154">
        <v>0.2</v>
      </c>
      <c r="U62" s="152"/>
      <c r="V62" s="246"/>
      <c r="W62" s="158"/>
      <c r="X62" s="154"/>
      <c r="Y62" s="151"/>
      <c r="Z62" s="62"/>
      <c r="AA62" s="63"/>
      <c r="AB62" s="63"/>
      <c r="AC62" s="151"/>
      <c r="AD62" s="62"/>
      <c r="AE62" s="63"/>
      <c r="AF62" s="63"/>
      <c r="AG62" s="63"/>
      <c r="AH62" s="63" t="s">
        <v>32</v>
      </c>
      <c r="AI62" s="63" t="s">
        <v>32</v>
      </c>
      <c r="AJ62" s="63" t="s">
        <v>32</v>
      </c>
      <c r="AK62" s="63" t="s">
        <v>32</v>
      </c>
      <c r="AL62" s="63"/>
      <c r="AM62" s="63"/>
      <c r="AN62" s="63"/>
      <c r="AO62" s="70"/>
      <c r="AP62" s="64" t="s">
        <v>39</v>
      </c>
      <c r="AR62" s="146"/>
      <c r="AS62" s="147"/>
      <c r="AT62" s="146"/>
      <c r="AU62" s="148"/>
      <c r="AV62" s="148"/>
    </row>
    <row r="63" spans="1:48" s="145" customFormat="1" ht="20.100000000000001" customHeight="1" x14ac:dyDescent="0.25">
      <c r="A63" s="25" t="s">
        <v>329</v>
      </c>
      <c r="B63" s="52"/>
      <c r="C63" s="123" t="s">
        <v>868</v>
      </c>
      <c r="D63" s="461"/>
      <c r="E63" s="392" t="s">
        <v>61</v>
      </c>
      <c r="F63" s="160" t="s">
        <v>560</v>
      </c>
      <c r="G63" s="160" t="s">
        <v>399</v>
      </c>
      <c r="H63" s="167" t="s">
        <v>32</v>
      </c>
      <c r="I63" s="160">
        <v>3</v>
      </c>
      <c r="J63" s="160">
        <v>1</v>
      </c>
      <c r="K63" s="161" t="s">
        <v>691</v>
      </c>
      <c r="L63" s="169">
        <v>0.25</v>
      </c>
      <c r="M63" s="608" t="s">
        <v>683</v>
      </c>
      <c r="N63" s="162">
        <v>0.45</v>
      </c>
      <c r="O63" s="163"/>
      <c r="P63" s="163"/>
      <c r="Q63" s="164" t="s">
        <v>39</v>
      </c>
      <c r="R63" s="165" t="s">
        <v>9</v>
      </c>
      <c r="S63" s="161" t="s">
        <v>80</v>
      </c>
      <c r="T63" s="162">
        <v>0.25</v>
      </c>
      <c r="U63" s="161" t="s">
        <v>683</v>
      </c>
      <c r="V63" s="163">
        <v>0.45</v>
      </c>
      <c r="W63" s="166"/>
      <c r="X63" s="163"/>
      <c r="Y63" s="164" t="s">
        <v>39</v>
      </c>
      <c r="Z63" s="394">
        <v>3</v>
      </c>
      <c r="AA63" s="396"/>
      <c r="AB63" s="396">
        <v>10.5</v>
      </c>
      <c r="AC63" s="397">
        <v>14</v>
      </c>
      <c r="AD63" s="59" t="s">
        <v>32</v>
      </c>
      <c r="AE63" s="60" t="s">
        <v>32</v>
      </c>
      <c r="AF63" s="60" t="s">
        <v>32</v>
      </c>
      <c r="AG63" s="60" t="s">
        <v>32</v>
      </c>
      <c r="AH63" s="60"/>
      <c r="AI63" s="60"/>
      <c r="AJ63" s="60"/>
      <c r="AK63" s="60"/>
      <c r="AL63" s="60"/>
      <c r="AM63" s="60"/>
      <c r="AN63" s="60"/>
      <c r="AO63" s="69"/>
      <c r="AP63" s="61"/>
      <c r="AR63" s="146">
        <f>SUM(Z63:AC63)</f>
        <v>27.5</v>
      </c>
      <c r="AS63" s="147">
        <f>AR63/I63</f>
        <v>9.1666666666666661</v>
      </c>
      <c r="AT63" s="146"/>
      <c r="AU63" s="148">
        <f>L63+L64+N63</f>
        <v>1</v>
      </c>
      <c r="AV63" s="148">
        <f>T63+T64+V63</f>
        <v>1</v>
      </c>
    </row>
    <row r="64" spans="1:48" s="145" customFormat="1" ht="20.100000000000001" customHeight="1" x14ac:dyDescent="0.25">
      <c r="A64" s="26"/>
      <c r="B64" s="53"/>
      <c r="C64" s="118"/>
      <c r="D64" s="462"/>
      <c r="E64" s="393"/>
      <c r="F64" s="150"/>
      <c r="G64" s="150"/>
      <c r="H64" s="151"/>
      <c r="I64" s="150"/>
      <c r="J64" s="150"/>
      <c r="K64" s="152" t="s">
        <v>672</v>
      </c>
      <c r="L64" s="171">
        <v>0.3</v>
      </c>
      <c r="M64" s="609"/>
      <c r="N64" s="153"/>
      <c r="O64" s="154"/>
      <c r="P64" s="154"/>
      <c r="Q64" s="155"/>
      <c r="R64" s="156"/>
      <c r="S64" s="152" t="s">
        <v>80</v>
      </c>
      <c r="T64" s="153">
        <v>0.3</v>
      </c>
      <c r="U64" s="152"/>
      <c r="V64" s="246"/>
      <c r="W64" s="158"/>
      <c r="X64" s="154"/>
      <c r="Y64" s="151"/>
      <c r="Z64" s="415"/>
      <c r="AA64" s="416"/>
      <c r="AB64" s="416"/>
      <c r="AC64" s="417"/>
      <c r="AD64" s="62" t="s">
        <v>32</v>
      </c>
      <c r="AE64" s="63" t="s">
        <v>32</v>
      </c>
      <c r="AF64" s="63" t="s">
        <v>32</v>
      </c>
      <c r="AG64" s="63" t="s">
        <v>32</v>
      </c>
      <c r="AH64" s="63"/>
      <c r="AI64" s="63"/>
      <c r="AJ64" s="63"/>
      <c r="AK64" s="63"/>
      <c r="AL64" s="63"/>
      <c r="AM64" s="63"/>
      <c r="AN64" s="63"/>
      <c r="AO64" s="70"/>
      <c r="AP64" s="64"/>
      <c r="AR64" s="146"/>
      <c r="AS64" s="147"/>
      <c r="AT64" s="146"/>
      <c r="AU64" s="148"/>
      <c r="AV64" s="148"/>
    </row>
    <row r="65" spans="1:48" s="145" customFormat="1" ht="20.100000000000001" customHeight="1" x14ac:dyDescent="0.25">
      <c r="A65" s="25" t="s">
        <v>331</v>
      </c>
      <c r="B65" s="111"/>
      <c r="C65" s="123" t="s">
        <v>867</v>
      </c>
      <c r="D65" s="461"/>
      <c r="E65" s="159" t="s">
        <v>62</v>
      </c>
      <c r="F65" s="160" t="s">
        <v>819</v>
      </c>
      <c r="G65" s="160" t="s">
        <v>46</v>
      </c>
      <c r="H65" s="167" t="s">
        <v>47</v>
      </c>
      <c r="I65" s="160">
        <v>3</v>
      </c>
      <c r="J65" s="160">
        <v>1</v>
      </c>
      <c r="K65" s="248" t="s">
        <v>672</v>
      </c>
      <c r="L65" s="334">
        <v>0.4</v>
      </c>
      <c r="M65" s="608"/>
      <c r="N65" s="162"/>
      <c r="O65" s="163"/>
      <c r="P65" s="163"/>
      <c r="Q65" s="164" t="s">
        <v>39</v>
      </c>
      <c r="R65" s="165" t="s">
        <v>9</v>
      </c>
      <c r="S65" s="248" t="s">
        <v>80</v>
      </c>
      <c r="T65" s="249">
        <v>0.4</v>
      </c>
      <c r="U65" s="248" t="s">
        <v>684</v>
      </c>
      <c r="V65" s="328">
        <v>0.5</v>
      </c>
      <c r="W65" s="166"/>
      <c r="X65" s="163"/>
      <c r="Y65" s="167" t="s">
        <v>39</v>
      </c>
      <c r="Z65" s="59">
        <v>6</v>
      </c>
      <c r="AA65" s="60"/>
      <c r="AB65" s="60">
        <v>12</v>
      </c>
      <c r="AC65" s="61">
        <v>12</v>
      </c>
      <c r="AD65" s="59"/>
      <c r="AE65" s="60"/>
      <c r="AF65" s="60" t="s">
        <v>32</v>
      </c>
      <c r="AG65" s="60" t="s">
        <v>32</v>
      </c>
      <c r="AH65" s="60"/>
      <c r="AI65" s="60"/>
      <c r="AJ65" s="60"/>
      <c r="AK65" s="60"/>
      <c r="AL65" s="60"/>
      <c r="AM65" s="60"/>
      <c r="AN65" s="60"/>
      <c r="AO65" s="69"/>
      <c r="AP65" s="61" t="s">
        <v>39</v>
      </c>
      <c r="AR65" s="146">
        <f>SUM(Z65:AC65)</f>
        <v>30</v>
      </c>
      <c r="AS65" s="147">
        <f>AR65/I65</f>
        <v>10</v>
      </c>
      <c r="AT65" s="146"/>
      <c r="AU65" s="148">
        <f>L65+L66+L67+N65</f>
        <v>1</v>
      </c>
      <c r="AV65" s="148">
        <f>T65+T66+T67+V65</f>
        <v>1</v>
      </c>
    </row>
    <row r="66" spans="1:48" s="145" customFormat="1" ht="20.100000000000001" customHeight="1" x14ac:dyDescent="0.25">
      <c r="A66" s="24"/>
      <c r="B66" s="54"/>
      <c r="C66" s="124"/>
      <c r="D66" s="606"/>
      <c r="E66" s="172"/>
      <c r="F66" s="173"/>
      <c r="G66" s="173"/>
      <c r="H66" s="181"/>
      <c r="I66" s="173"/>
      <c r="J66" s="173"/>
      <c r="K66" s="250" t="s">
        <v>77</v>
      </c>
      <c r="L66" s="335">
        <v>0.3</v>
      </c>
      <c r="M66" s="174"/>
      <c r="N66" s="176"/>
      <c r="O66" s="177"/>
      <c r="P66" s="177"/>
      <c r="Q66" s="146"/>
      <c r="R66" s="178"/>
      <c r="S66" s="250" t="s">
        <v>80</v>
      </c>
      <c r="T66" s="251">
        <v>0.05</v>
      </c>
      <c r="U66" s="250"/>
      <c r="V66" s="332"/>
      <c r="W66" s="180"/>
      <c r="X66" s="177"/>
      <c r="Y66" s="181"/>
      <c r="Z66" s="182"/>
      <c r="AA66" s="185"/>
      <c r="AB66" s="185"/>
      <c r="AC66" s="184"/>
      <c r="AD66" s="182"/>
      <c r="AE66" s="185"/>
      <c r="AF66" s="185" t="s">
        <v>32</v>
      </c>
      <c r="AG66" s="185" t="s">
        <v>32</v>
      </c>
      <c r="AH66" s="185"/>
      <c r="AI66" s="185"/>
      <c r="AJ66" s="185"/>
      <c r="AK66" s="185"/>
      <c r="AL66" s="185"/>
      <c r="AM66" s="185"/>
      <c r="AN66" s="185"/>
      <c r="AO66" s="183"/>
      <c r="AP66" s="184" t="s">
        <v>39</v>
      </c>
      <c r="AR66" s="146"/>
      <c r="AS66" s="147"/>
      <c r="AT66" s="146"/>
      <c r="AU66" s="148"/>
      <c r="AV66" s="148"/>
    </row>
    <row r="67" spans="1:48" s="145" customFormat="1" ht="20.100000000000001" customHeight="1" x14ac:dyDescent="0.25">
      <c r="A67" s="26"/>
      <c r="B67" s="53"/>
      <c r="C67" s="118"/>
      <c r="D67" s="462"/>
      <c r="E67" s="149"/>
      <c r="F67" s="150"/>
      <c r="G67" s="150"/>
      <c r="H67" s="151"/>
      <c r="I67" s="150"/>
      <c r="J67" s="150"/>
      <c r="K67" s="252" t="s">
        <v>77</v>
      </c>
      <c r="L67" s="253">
        <v>0.3</v>
      </c>
      <c r="M67" s="609"/>
      <c r="N67" s="153"/>
      <c r="O67" s="154"/>
      <c r="P67" s="154"/>
      <c r="Q67" s="155"/>
      <c r="R67" s="156"/>
      <c r="S67" s="252" t="s">
        <v>80</v>
      </c>
      <c r="T67" s="253">
        <v>0.05</v>
      </c>
      <c r="U67" s="252"/>
      <c r="V67" s="333"/>
      <c r="W67" s="158"/>
      <c r="X67" s="154"/>
      <c r="Y67" s="151"/>
      <c r="Z67" s="62"/>
      <c r="AA67" s="63"/>
      <c r="AB67" s="63"/>
      <c r="AC67" s="64"/>
      <c r="AD67" s="62"/>
      <c r="AE67" s="63"/>
      <c r="AF67" s="63" t="s">
        <v>32</v>
      </c>
      <c r="AG67" s="63" t="s">
        <v>32</v>
      </c>
      <c r="AH67" s="63"/>
      <c r="AI67" s="63"/>
      <c r="AJ67" s="63"/>
      <c r="AK67" s="63"/>
      <c r="AL67" s="63"/>
      <c r="AM67" s="63"/>
      <c r="AN67" s="63"/>
      <c r="AO67" s="70"/>
      <c r="AP67" s="64" t="s">
        <v>39</v>
      </c>
      <c r="AR67" s="146"/>
      <c r="AS67" s="147"/>
      <c r="AT67" s="146"/>
      <c r="AU67" s="148"/>
      <c r="AV67" s="148"/>
    </row>
    <row r="68" spans="1:48" s="145" customFormat="1" ht="20.100000000000001" customHeight="1" x14ac:dyDescent="0.25">
      <c r="A68" s="380" t="s">
        <v>738</v>
      </c>
      <c r="B68" s="52"/>
      <c r="C68" s="123" t="s">
        <v>866</v>
      </c>
      <c r="D68" s="461"/>
      <c r="E68" s="392" t="s">
        <v>428</v>
      </c>
      <c r="F68" s="160" t="s">
        <v>820</v>
      </c>
      <c r="G68" s="160" t="s">
        <v>608</v>
      </c>
      <c r="H68" s="167" t="s">
        <v>47</v>
      </c>
      <c r="I68" s="160">
        <v>3</v>
      </c>
      <c r="J68" s="160">
        <v>1</v>
      </c>
      <c r="K68" s="161" t="s">
        <v>767</v>
      </c>
      <c r="L68" s="364">
        <v>0.2</v>
      </c>
      <c r="M68" s="608" t="s">
        <v>675</v>
      </c>
      <c r="N68" s="162">
        <v>0.5</v>
      </c>
      <c r="O68" s="163"/>
      <c r="P68" s="163"/>
      <c r="Q68" s="164" t="s">
        <v>39</v>
      </c>
      <c r="R68" s="165" t="s">
        <v>9</v>
      </c>
      <c r="S68" s="161" t="s">
        <v>80</v>
      </c>
      <c r="T68" s="163">
        <v>0.2</v>
      </c>
      <c r="U68" s="391" t="s">
        <v>675</v>
      </c>
      <c r="V68" s="244">
        <v>0.5</v>
      </c>
      <c r="W68" s="166"/>
      <c r="X68" s="163"/>
      <c r="Y68" s="167" t="s">
        <v>39</v>
      </c>
      <c r="Z68" s="59">
        <v>4.5</v>
      </c>
      <c r="AA68" s="60"/>
      <c r="AB68" s="60">
        <v>15</v>
      </c>
      <c r="AC68" s="167">
        <v>10.5</v>
      </c>
      <c r="AD68" s="59"/>
      <c r="AE68" s="60"/>
      <c r="AF68" s="60"/>
      <c r="AG68" s="60"/>
      <c r="AH68" s="60" t="s">
        <v>32</v>
      </c>
      <c r="AI68" s="60" t="s">
        <v>32</v>
      </c>
      <c r="AJ68" s="60"/>
      <c r="AK68" s="60"/>
      <c r="AL68" s="60"/>
      <c r="AM68" s="60" t="s">
        <v>32</v>
      </c>
      <c r="AN68" s="60" t="s">
        <v>39</v>
      </c>
      <c r="AO68" s="69"/>
      <c r="AP68" s="61" t="s">
        <v>39</v>
      </c>
      <c r="AR68" s="146">
        <f>SUM(Z68:AC68)</f>
        <v>30</v>
      </c>
      <c r="AS68" s="147">
        <f>AR68/I68</f>
        <v>10</v>
      </c>
      <c r="AT68" s="146"/>
      <c r="AU68" s="148">
        <f>L68+L69+N68</f>
        <v>1</v>
      </c>
      <c r="AV68" s="148">
        <f>T68+T69+V68</f>
        <v>1</v>
      </c>
    </row>
    <row r="69" spans="1:48" s="145" customFormat="1" ht="20.100000000000001" customHeight="1" x14ac:dyDescent="0.25">
      <c r="A69" s="26"/>
      <c r="B69" s="53"/>
      <c r="C69" s="118"/>
      <c r="D69" s="462"/>
      <c r="E69" s="393"/>
      <c r="F69" s="150"/>
      <c r="G69" s="150"/>
      <c r="H69" s="151"/>
      <c r="I69" s="150"/>
      <c r="J69" s="150"/>
      <c r="K69" s="390" t="s">
        <v>916</v>
      </c>
      <c r="L69" s="366">
        <v>0.3</v>
      </c>
      <c r="M69" s="609"/>
      <c r="N69" s="153"/>
      <c r="O69" s="154"/>
      <c r="P69" s="154"/>
      <c r="Q69" s="155"/>
      <c r="R69" s="156"/>
      <c r="S69" s="152" t="s">
        <v>80</v>
      </c>
      <c r="T69" s="154">
        <v>0.3</v>
      </c>
      <c r="U69" s="152"/>
      <c r="V69" s="246"/>
      <c r="W69" s="158"/>
      <c r="X69" s="154"/>
      <c r="Y69" s="151"/>
      <c r="Z69" s="62"/>
      <c r="AA69" s="63"/>
      <c r="AB69" s="63"/>
      <c r="AC69" s="151"/>
      <c r="AD69" s="62"/>
      <c r="AE69" s="63"/>
      <c r="AF69" s="63"/>
      <c r="AG69" s="63"/>
      <c r="AH69" s="63" t="s">
        <v>32</v>
      </c>
      <c r="AI69" s="63" t="s">
        <v>32</v>
      </c>
      <c r="AJ69" s="63"/>
      <c r="AK69" s="63"/>
      <c r="AL69" s="63"/>
      <c r="AM69" s="63" t="s">
        <v>32</v>
      </c>
      <c r="AN69" s="63" t="s">
        <v>39</v>
      </c>
      <c r="AO69" s="70"/>
      <c r="AP69" s="64" t="s">
        <v>39</v>
      </c>
      <c r="AR69" s="146"/>
      <c r="AS69" s="147"/>
      <c r="AT69" s="146"/>
      <c r="AU69" s="148"/>
      <c r="AV69" s="148"/>
    </row>
    <row r="70" spans="1:48" s="145" customFormat="1" ht="20.100000000000001" customHeight="1" x14ac:dyDescent="0.25">
      <c r="A70" s="25" t="s">
        <v>362</v>
      </c>
      <c r="B70" s="52"/>
      <c r="C70" s="123" t="s">
        <v>867</v>
      </c>
      <c r="D70" s="461"/>
      <c r="E70" s="159" t="s">
        <v>429</v>
      </c>
      <c r="F70" s="160" t="s">
        <v>805</v>
      </c>
      <c r="G70" s="160" t="s">
        <v>609</v>
      </c>
      <c r="H70" s="167" t="s">
        <v>47</v>
      </c>
      <c r="I70" s="160">
        <v>3</v>
      </c>
      <c r="J70" s="160">
        <v>1</v>
      </c>
      <c r="K70" s="161" t="s">
        <v>77</v>
      </c>
      <c r="L70" s="169">
        <v>0.06</v>
      </c>
      <c r="M70" s="608" t="s">
        <v>675</v>
      </c>
      <c r="N70" s="162">
        <v>0.7</v>
      </c>
      <c r="O70" s="163"/>
      <c r="P70" s="163"/>
      <c r="Q70" s="164" t="s">
        <v>39</v>
      </c>
      <c r="R70" s="165" t="s">
        <v>9</v>
      </c>
      <c r="S70" s="161" t="s">
        <v>80</v>
      </c>
      <c r="T70" s="163">
        <v>0.06</v>
      </c>
      <c r="U70" s="161" t="s">
        <v>675</v>
      </c>
      <c r="V70" s="244">
        <v>0.7</v>
      </c>
      <c r="W70" s="166"/>
      <c r="X70" s="163"/>
      <c r="Y70" s="167" t="s">
        <v>39</v>
      </c>
      <c r="Z70" s="59">
        <v>12</v>
      </c>
      <c r="AA70" s="60"/>
      <c r="AB70" s="60">
        <v>12</v>
      </c>
      <c r="AC70" s="167">
        <v>8</v>
      </c>
      <c r="AD70" s="59" t="s">
        <v>32</v>
      </c>
      <c r="AE70" s="60"/>
      <c r="AF70" s="60" t="s">
        <v>32</v>
      </c>
      <c r="AG70" s="60"/>
      <c r="AH70" s="60"/>
      <c r="AI70" s="60"/>
      <c r="AJ70" s="60"/>
      <c r="AK70" s="60"/>
      <c r="AL70" s="60"/>
      <c r="AM70" s="60"/>
      <c r="AN70" s="60"/>
      <c r="AO70" s="69"/>
      <c r="AP70" s="61" t="s">
        <v>39</v>
      </c>
      <c r="AR70" s="146">
        <f>SUM(Z70:AC70)</f>
        <v>32</v>
      </c>
      <c r="AS70" s="147">
        <f>AR70/I70</f>
        <v>10.666666666666666</v>
      </c>
      <c r="AT70" s="146"/>
      <c r="AU70" s="148">
        <f>L70+L71+L72+N70</f>
        <v>1</v>
      </c>
      <c r="AV70" s="148">
        <f>T70+T71+T72+V70</f>
        <v>1</v>
      </c>
    </row>
    <row r="71" spans="1:48" s="145" customFormat="1" ht="20.100000000000001" customHeight="1" x14ac:dyDescent="0.25">
      <c r="A71" s="24"/>
      <c r="B71" s="54"/>
      <c r="C71" s="124"/>
      <c r="D71" s="606"/>
      <c r="E71" s="172"/>
      <c r="F71" s="173"/>
      <c r="G71" s="173"/>
      <c r="H71" s="181"/>
      <c r="I71" s="173"/>
      <c r="J71" s="173"/>
      <c r="K71" s="174" t="s">
        <v>77</v>
      </c>
      <c r="L71" s="179">
        <v>0.1</v>
      </c>
      <c r="M71" s="174"/>
      <c r="N71" s="176"/>
      <c r="O71" s="177"/>
      <c r="P71" s="177"/>
      <c r="Q71" s="146"/>
      <c r="R71" s="178"/>
      <c r="S71" s="174" t="s">
        <v>80</v>
      </c>
      <c r="T71" s="177">
        <v>0.1</v>
      </c>
      <c r="U71" s="174"/>
      <c r="V71" s="247"/>
      <c r="W71" s="180"/>
      <c r="X71" s="177"/>
      <c r="Y71" s="181"/>
      <c r="Z71" s="182"/>
      <c r="AA71" s="185"/>
      <c r="AB71" s="185"/>
      <c r="AC71" s="181"/>
      <c r="AD71" s="182" t="s">
        <v>32</v>
      </c>
      <c r="AE71" s="185"/>
      <c r="AF71" s="185" t="s">
        <v>32</v>
      </c>
      <c r="AG71" s="185"/>
      <c r="AH71" s="185"/>
      <c r="AI71" s="185"/>
      <c r="AJ71" s="185"/>
      <c r="AK71" s="185"/>
      <c r="AL71" s="185"/>
      <c r="AM71" s="185"/>
      <c r="AN71" s="185"/>
      <c r="AO71" s="183"/>
      <c r="AP71" s="184" t="s">
        <v>39</v>
      </c>
      <c r="AR71" s="146"/>
      <c r="AS71" s="147"/>
      <c r="AT71" s="146"/>
      <c r="AU71" s="148"/>
      <c r="AV71" s="148"/>
    </row>
    <row r="72" spans="1:48" s="145" customFormat="1" ht="20.100000000000001" customHeight="1" x14ac:dyDescent="0.25">
      <c r="A72" s="26"/>
      <c r="B72" s="53"/>
      <c r="C72" s="118"/>
      <c r="D72" s="462"/>
      <c r="E72" s="149"/>
      <c r="F72" s="150"/>
      <c r="G72" s="150"/>
      <c r="H72" s="151"/>
      <c r="I72" s="150"/>
      <c r="J72" s="150"/>
      <c r="K72" s="152" t="s">
        <v>672</v>
      </c>
      <c r="L72" s="171">
        <v>0.14000000000000001</v>
      </c>
      <c r="M72" s="609"/>
      <c r="N72" s="153"/>
      <c r="O72" s="154"/>
      <c r="P72" s="154"/>
      <c r="Q72" s="155"/>
      <c r="R72" s="156"/>
      <c r="S72" s="152" t="s">
        <v>80</v>
      </c>
      <c r="T72" s="154">
        <v>0.14000000000000001</v>
      </c>
      <c r="U72" s="152"/>
      <c r="V72" s="246"/>
      <c r="W72" s="158"/>
      <c r="X72" s="154"/>
      <c r="Y72" s="151"/>
      <c r="Z72" s="62"/>
      <c r="AA72" s="63"/>
      <c r="AB72" s="63"/>
      <c r="AC72" s="151"/>
      <c r="AD72" s="62" t="s">
        <v>32</v>
      </c>
      <c r="AE72" s="63"/>
      <c r="AF72" s="63" t="s">
        <v>32</v>
      </c>
      <c r="AG72" s="63"/>
      <c r="AH72" s="63"/>
      <c r="AI72" s="63"/>
      <c r="AJ72" s="63"/>
      <c r="AK72" s="63"/>
      <c r="AL72" s="63"/>
      <c r="AM72" s="63"/>
      <c r="AN72" s="63"/>
      <c r="AO72" s="70"/>
      <c r="AP72" s="64" t="s">
        <v>39</v>
      </c>
      <c r="AR72" s="146"/>
      <c r="AS72" s="147"/>
      <c r="AT72" s="146"/>
      <c r="AU72" s="148"/>
      <c r="AV72" s="148"/>
    </row>
    <row r="73" spans="1:48" s="145" customFormat="1" ht="20.100000000000001" customHeight="1" x14ac:dyDescent="0.25">
      <c r="A73" s="83" t="s">
        <v>875</v>
      </c>
      <c r="B73" s="52"/>
      <c r="C73" s="123" t="s">
        <v>866</v>
      </c>
      <c r="D73" s="461"/>
      <c r="E73" s="392" t="s">
        <v>430</v>
      </c>
      <c r="F73" s="160" t="s">
        <v>557</v>
      </c>
      <c r="G73" s="160" t="s">
        <v>610</v>
      </c>
      <c r="H73" s="167" t="s">
        <v>32</v>
      </c>
      <c r="I73" s="160">
        <v>3</v>
      </c>
      <c r="J73" s="160">
        <v>1</v>
      </c>
      <c r="K73" s="391" t="s">
        <v>767</v>
      </c>
      <c r="L73" s="364">
        <v>0.2</v>
      </c>
      <c r="M73" s="608" t="s">
        <v>675</v>
      </c>
      <c r="N73" s="162">
        <v>0.5</v>
      </c>
      <c r="O73" s="163"/>
      <c r="P73" s="163"/>
      <c r="Q73" s="164" t="s">
        <v>39</v>
      </c>
      <c r="R73" s="165" t="s">
        <v>9</v>
      </c>
      <c r="S73" s="161" t="s">
        <v>80</v>
      </c>
      <c r="T73" s="162">
        <v>0.2</v>
      </c>
      <c r="U73" s="161" t="s">
        <v>675</v>
      </c>
      <c r="V73" s="244">
        <v>0.5</v>
      </c>
      <c r="W73" s="166"/>
      <c r="X73" s="163"/>
      <c r="Y73" s="167" t="s">
        <v>39</v>
      </c>
      <c r="Z73" s="423"/>
      <c r="AA73" s="396">
        <v>19.5</v>
      </c>
      <c r="AB73" s="395"/>
      <c r="AC73" s="363">
        <v>10.5</v>
      </c>
      <c r="AD73" s="59"/>
      <c r="AE73" s="60"/>
      <c r="AF73" s="60"/>
      <c r="AG73" s="60"/>
      <c r="AH73" s="60"/>
      <c r="AI73" s="60"/>
      <c r="AJ73" s="60" t="s">
        <v>32</v>
      </c>
      <c r="AK73" s="60"/>
      <c r="AL73" s="60"/>
      <c r="AM73" s="60"/>
      <c r="AN73" s="60"/>
      <c r="AO73" s="69" t="s">
        <v>32</v>
      </c>
      <c r="AP73" s="61"/>
      <c r="AR73" s="146">
        <f>SUM(Z73:AC73)</f>
        <v>30</v>
      </c>
      <c r="AS73" s="147">
        <f>AR73/I73</f>
        <v>10</v>
      </c>
      <c r="AT73" s="146"/>
      <c r="AU73" s="148">
        <f>L73+L74+N73</f>
        <v>1</v>
      </c>
      <c r="AV73" s="148">
        <f>T73+T74+V73</f>
        <v>1</v>
      </c>
    </row>
    <row r="74" spans="1:48" s="145" customFormat="1" ht="20.100000000000001" customHeight="1" x14ac:dyDescent="0.25">
      <c r="A74" s="26"/>
      <c r="B74" s="53"/>
      <c r="C74" s="118"/>
      <c r="D74" s="462"/>
      <c r="E74" s="393"/>
      <c r="F74" s="150"/>
      <c r="G74" s="150"/>
      <c r="H74" s="151"/>
      <c r="I74" s="150"/>
      <c r="J74" s="150"/>
      <c r="K74" s="390" t="s">
        <v>916</v>
      </c>
      <c r="L74" s="366">
        <v>0.3</v>
      </c>
      <c r="M74" s="609"/>
      <c r="N74" s="153"/>
      <c r="O74" s="154"/>
      <c r="P74" s="154"/>
      <c r="Q74" s="155"/>
      <c r="R74" s="156"/>
      <c r="S74" s="152" t="s">
        <v>80</v>
      </c>
      <c r="T74" s="153">
        <v>0.3</v>
      </c>
      <c r="U74" s="152"/>
      <c r="V74" s="246"/>
      <c r="W74" s="158"/>
      <c r="X74" s="154"/>
      <c r="Y74" s="151"/>
      <c r="Z74" s="398"/>
      <c r="AA74" s="399"/>
      <c r="AB74" s="399"/>
      <c r="AC74" s="411"/>
      <c r="AD74" s="62"/>
      <c r="AE74" s="63"/>
      <c r="AF74" s="63"/>
      <c r="AG74" s="63"/>
      <c r="AH74" s="63"/>
      <c r="AI74" s="63"/>
      <c r="AJ74" s="63" t="s">
        <v>32</v>
      </c>
      <c r="AK74" s="63"/>
      <c r="AL74" s="63"/>
      <c r="AM74" s="63"/>
      <c r="AN74" s="63"/>
      <c r="AO74" s="70" t="s">
        <v>32</v>
      </c>
      <c r="AP74" s="64"/>
      <c r="AR74" s="146"/>
      <c r="AS74" s="147"/>
      <c r="AT74" s="146"/>
      <c r="AU74" s="148"/>
      <c r="AV74" s="148"/>
    </row>
    <row r="75" spans="1:48" s="145" customFormat="1" ht="20.100000000000001" customHeight="1" x14ac:dyDescent="0.25">
      <c r="A75" s="380" t="s">
        <v>332</v>
      </c>
      <c r="B75" s="449"/>
      <c r="C75" s="123" t="s">
        <v>867</v>
      </c>
      <c r="D75" s="461"/>
      <c r="E75" s="392" t="s">
        <v>431</v>
      </c>
      <c r="F75" s="160" t="s">
        <v>554</v>
      </c>
      <c r="G75" s="160" t="s">
        <v>611</v>
      </c>
      <c r="H75" s="167" t="s">
        <v>32</v>
      </c>
      <c r="I75" s="160">
        <v>3</v>
      </c>
      <c r="J75" s="160">
        <v>1</v>
      </c>
      <c r="K75" s="161" t="s">
        <v>77</v>
      </c>
      <c r="L75" s="169">
        <v>0.06</v>
      </c>
      <c r="M75" s="608" t="s">
        <v>675</v>
      </c>
      <c r="N75" s="162">
        <v>0.7</v>
      </c>
      <c r="O75" s="163"/>
      <c r="P75" s="163"/>
      <c r="Q75" s="164" t="s">
        <v>39</v>
      </c>
      <c r="R75" s="165" t="s">
        <v>9</v>
      </c>
      <c r="S75" s="161" t="s">
        <v>80</v>
      </c>
      <c r="T75" s="163">
        <v>0.06</v>
      </c>
      <c r="U75" s="161" t="s">
        <v>675</v>
      </c>
      <c r="V75" s="244">
        <v>0.7</v>
      </c>
      <c r="W75" s="166"/>
      <c r="X75" s="163"/>
      <c r="Y75" s="167" t="s">
        <v>39</v>
      </c>
      <c r="Z75" s="59">
        <v>12</v>
      </c>
      <c r="AA75" s="60"/>
      <c r="AB75" s="60">
        <v>12</v>
      </c>
      <c r="AC75" s="167">
        <v>8</v>
      </c>
      <c r="AD75" s="59"/>
      <c r="AE75" s="60" t="s">
        <v>32</v>
      </c>
      <c r="AF75" s="60"/>
      <c r="AG75" s="60" t="s">
        <v>32</v>
      </c>
      <c r="AH75" s="60"/>
      <c r="AI75" s="60"/>
      <c r="AJ75" s="60"/>
      <c r="AK75" s="60"/>
      <c r="AL75" s="60"/>
      <c r="AM75" s="60"/>
      <c r="AN75" s="60"/>
      <c r="AO75" s="69"/>
      <c r="AP75" s="61"/>
      <c r="AR75" s="146">
        <f>SUM(Z75:AC75)</f>
        <v>32</v>
      </c>
      <c r="AS75" s="147">
        <f>AR75/I75</f>
        <v>10.666666666666666</v>
      </c>
      <c r="AT75" s="146"/>
      <c r="AU75" s="148">
        <f>L75+L76+L77+N75</f>
        <v>1</v>
      </c>
      <c r="AV75" s="148">
        <f>T75+T76+T77+V75</f>
        <v>1</v>
      </c>
    </row>
    <row r="76" spans="1:48" s="145" customFormat="1" ht="20.100000000000001" customHeight="1" x14ac:dyDescent="0.25">
      <c r="A76" s="463"/>
      <c r="B76" s="464"/>
      <c r="C76" s="124"/>
      <c r="D76" s="606"/>
      <c r="E76" s="401"/>
      <c r="F76" s="173"/>
      <c r="G76" s="173"/>
      <c r="H76" s="181"/>
      <c r="I76" s="173"/>
      <c r="J76" s="173"/>
      <c r="K76" s="174" t="s">
        <v>77</v>
      </c>
      <c r="L76" s="179">
        <v>0.1</v>
      </c>
      <c r="M76" s="174"/>
      <c r="N76" s="176"/>
      <c r="O76" s="177"/>
      <c r="P76" s="177"/>
      <c r="Q76" s="146"/>
      <c r="R76" s="178"/>
      <c r="S76" s="174" t="s">
        <v>80</v>
      </c>
      <c r="T76" s="177">
        <v>0.1</v>
      </c>
      <c r="U76" s="174"/>
      <c r="V76" s="247"/>
      <c r="W76" s="180"/>
      <c r="X76" s="177"/>
      <c r="Y76" s="181"/>
      <c r="Z76" s="182"/>
      <c r="AA76" s="185"/>
      <c r="AB76" s="185"/>
      <c r="AC76" s="181"/>
      <c r="AD76" s="182"/>
      <c r="AE76" s="185" t="s">
        <v>32</v>
      </c>
      <c r="AF76" s="185"/>
      <c r="AG76" s="185" t="s">
        <v>32</v>
      </c>
      <c r="AH76" s="185"/>
      <c r="AI76" s="185"/>
      <c r="AJ76" s="185"/>
      <c r="AK76" s="185"/>
      <c r="AL76" s="185"/>
      <c r="AM76" s="185"/>
      <c r="AN76" s="185"/>
      <c r="AO76" s="183"/>
      <c r="AP76" s="184"/>
      <c r="AR76" s="146"/>
      <c r="AS76" s="147"/>
      <c r="AT76" s="146"/>
      <c r="AU76" s="148"/>
      <c r="AV76" s="148"/>
    </row>
    <row r="77" spans="1:48" s="145" customFormat="1" ht="20.100000000000001" customHeight="1" x14ac:dyDescent="0.25">
      <c r="A77" s="381"/>
      <c r="B77" s="452"/>
      <c r="C77" s="118"/>
      <c r="D77" s="462"/>
      <c r="E77" s="393"/>
      <c r="F77" s="150"/>
      <c r="G77" s="150"/>
      <c r="H77" s="151"/>
      <c r="I77" s="150"/>
      <c r="J77" s="150"/>
      <c r="K77" s="152" t="s">
        <v>672</v>
      </c>
      <c r="L77" s="171">
        <v>0.14000000000000001</v>
      </c>
      <c r="M77" s="609"/>
      <c r="N77" s="153"/>
      <c r="O77" s="154"/>
      <c r="P77" s="154"/>
      <c r="Q77" s="155"/>
      <c r="R77" s="156"/>
      <c r="S77" s="152" t="s">
        <v>80</v>
      </c>
      <c r="T77" s="154">
        <v>0.14000000000000001</v>
      </c>
      <c r="U77" s="152"/>
      <c r="V77" s="246"/>
      <c r="W77" s="158"/>
      <c r="X77" s="154"/>
      <c r="Y77" s="151"/>
      <c r="Z77" s="62"/>
      <c r="AA77" s="63"/>
      <c r="AB77" s="63"/>
      <c r="AC77" s="151"/>
      <c r="AD77" s="62"/>
      <c r="AE77" s="63" t="s">
        <v>32</v>
      </c>
      <c r="AF77" s="63"/>
      <c r="AG77" s="63" t="s">
        <v>32</v>
      </c>
      <c r="AH77" s="63"/>
      <c r="AI77" s="63"/>
      <c r="AJ77" s="63"/>
      <c r="AK77" s="63"/>
      <c r="AL77" s="63"/>
      <c r="AM77" s="63"/>
      <c r="AN77" s="63"/>
      <c r="AO77" s="70"/>
      <c r="AP77" s="64"/>
      <c r="AR77" s="146"/>
      <c r="AS77" s="147"/>
      <c r="AT77" s="146"/>
      <c r="AU77" s="148"/>
      <c r="AV77" s="148"/>
    </row>
    <row r="78" spans="1:48" s="145" customFormat="1" ht="20.100000000000001" customHeight="1" x14ac:dyDescent="0.25">
      <c r="A78" s="380" t="s">
        <v>971</v>
      </c>
      <c r="B78" s="52"/>
      <c r="C78" s="123" t="s">
        <v>871</v>
      </c>
      <c r="D78" s="461"/>
      <c r="E78" s="159" t="s">
        <v>546</v>
      </c>
      <c r="F78" s="160"/>
      <c r="G78" s="160" t="s">
        <v>612</v>
      </c>
      <c r="H78" s="167" t="s">
        <v>39</v>
      </c>
      <c r="I78" s="160">
        <v>6</v>
      </c>
      <c r="J78" s="160">
        <v>2</v>
      </c>
      <c r="K78" s="161" t="s">
        <v>77</v>
      </c>
      <c r="L78" s="169">
        <v>0.25</v>
      </c>
      <c r="M78" s="608" t="s">
        <v>675</v>
      </c>
      <c r="N78" s="162">
        <v>0.5</v>
      </c>
      <c r="O78" s="163"/>
      <c r="P78" s="163"/>
      <c r="Q78" s="164" t="s">
        <v>39</v>
      </c>
      <c r="R78" s="165" t="s">
        <v>9</v>
      </c>
      <c r="S78" s="161" t="s">
        <v>80</v>
      </c>
      <c r="T78" s="169">
        <v>0.25</v>
      </c>
      <c r="U78" s="161" t="s">
        <v>675</v>
      </c>
      <c r="V78" s="244">
        <v>0.5</v>
      </c>
      <c r="W78" s="166"/>
      <c r="X78" s="163"/>
      <c r="Y78" s="167" t="s">
        <v>39</v>
      </c>
      <c r="Z78" s="59">
        <v>31.5</v>
      </c>
      <c r="AA78" s="60"/>
      <c r="AB78" s="60">
        <v>19.5</v>
      </c>
      <c r="AC78" s="61">
        <v>8</v>
      </c>
      <c r="AD78" s="59"/>
      <c r="AE78" s="60"/>
      <c r="AF78" s="60"/>
      <c r="AG78" s="60"/>
      <c r="AH78" s="60"/>
      <c r="AI78" s="60"/>
      <c r="AJ78" s="60"/>
      <c r="AK78" s="60"/>
      <c r="AL78" s="60" t="s">
        <v>39</v>
      </c>
      <c r="AM78" s="60"/>
      <c r="AN78" s="60"/>
      <c r="AO78" s="69"/>
      <c r="AP78" s="61"/>
      <c r="AR78" s="146">
        <f>SUM(Z78:AC78)</f>
        <v>59</v>
      </c>
      <c r="AS78" s="147">
        <f>AR78/I78</f>
        <v>9.8333333333333339</v>
      </c>
      <c r="AT78" s="146"/>
      <c r="AU78" s="148">
        <f>L78++L79+N78</f>
        <v>1</v>
      </c>
      <c r="AV78" s="148">
        <f>T78+T79+V78</f>
        <v>1</v>
      </c>
    </row>
    <row r="79" spans="1:48" s="145" customFormat="1" ht="20.100000000000001" customHeight="1" x14ac:dyDescent="0.25">
      <c r="A79" s="71"/>
      <c r="B79" s="110"/>
      <c r="C79" s="118"/>
      <c r="D79" s="462"/>
      <c r="E79" s="149"/>
      <c r="F79" s="150"/>
      <c r="G79" s="150"/>
      <c r="H79" s="151"/>
      <c r="I79" s="150"/>
      <c r="J79" s="150"/>
      <c r="K79" s="152" t="s">
        <v>8</v>
      </c>
      <c r="L79" s="171">
        <v>0.25</v>
      </c>
      <c r="M79" s="609"/>
      <c r="N79" s="153"/>
      <c r="O79" s="154"/>
      <c r="P79" s="154"/>
      <c r="Q79" s="155"/>
      <c r="R79" s="156"/>
      <c r="S79" s="152" t="s">
        <v>80</v>
      </c>
      <c r="T79" s="171">
        <v>0.25</v>
      </c>
      <c r="U79" s="152"/>
      <c r="V79" s="246"/>
      <c r="W79" s="158"/>
      <c r="X79" s="154"/>
      <c r="Y79" s="151"/>
      <c r="Z79" s="62"/>
      <c r="AA79" s="63"/>
      <c r="AB79" s="63"/>
      <c r="AC79" s="64"/>
      <c r="AD79" s="62"/>
      <c r="AE79" s="63"/>
      <c r="AF79" s="63"/>
      <c r="AG79" s="63"/>
      <c r="AH79" s="63"/>
      <c r="AI79" s="63"/>
      <c r="AJ79" s="63"/>
      <c r="AK79" s="63"/>
      <c r="AL79" s="63" t="s">
        <v>39</v>
      </c>
      <c r="AM79" s="63"/>
      <c r="AN79" s="63"/>
      <c r="AO79" s="70"/>
      <c r="AP79" s="64"/>
      <c r="AR79" s="146"/>
      <c r="AS79" s="147"/>
      <c r="AT79" s="146"/>
      <c r="AU79" s="148"/>
      <c r="AV79" s="148"/>
    </row>
    <row r="80" spans="1:48" s="145" customFormat="1" ht="20.100000000000001" customHeight="1" x14ac:dyDescent="0.25">
      <c r="A80" s="25" t="s">
        <v>843</v>
      </c>
      <c r="B80" s="52"/>
      <c r="C80" s="123" t="s">
        <v>871</v>
      </c>
      <c r="D80" s="461"/>
      <c r="E80" s="159" t="s">
        <v>545</v>
      </c>
      <c r="F80" s="160"/>
      <c r="G80" s="160" t="s">
        <v>613</v>
      </c>
      <c r="H80" s="167" t="s">
        <v>39</v>
      </c>
      <c r="I80" s="160">
        <v>6</v>
      </c>
      <c r="J80" s="160">
        <v>2</v>
      </c>
      <c r="K80" s="161" t="s">
        <v>669</v>
      </c>
      <c r="L80" s="169">
        <v>0.2</v>
      </c>
      <c r="M80" s="608"/>
      <c r="N80" s="162"/>
      <c r="O80" s="163"/>
      <c r="P80" s="163"/>
      <c r="Q80" s="164" t="s">
        <v>39</v>
      </c>
      <c r="R80" s="165" t="s">
        <v>9</v>
      </c>
      <c r="S80" s="161" t="s">
        <v>80</v>
      </c>
      <c r="T80" s="163">
        <v>0.2</v>
      </c>
      <c r="U80" s="161" t="s">
        <v>675</v>
      </c>
      <c r="V80" s="244">
        <v>0.3</v>
      </c>
      <c r="W80" s="166"/>
      <c r="X80" s="163"/>
      <c r="Y80" s="167" t="s">
        <v>39</v>
      </c>
      <c r="Z80" s="59">
        <v>18</v>
      </c>
      <c r="AA80" s="60"/>
      <c r="AB80" s="60">
        <v>28</v>
      </c>
      <c r="AC80" s="167">
        <v>4</v>
      </c>
      <c r="AD80" s="59"/>
      <c r="AE80" s="60"/>
      <c r="AF80" s="60"/>
      <c r="AG80" s="60"/>
      <c r="AH80" s="60"/>
      <c r="AI80" s="60"/>
      <c r="AJ80" s="60"/>
      <c r="AK80" s="60"/>
      <c r="AL80" s="60" t="s">
        <v>39</v>
      </c>
      <c r="AM80" s="60"/>
      <c r="AN80" s="60"/>
      <c r="AO80" s="69"/>
      <c r="AP80" s="61"/>
      <c r="AR80" s="146">
        <f>SUM(Z80:AC80)</f>
        <v>50</v>
      </c>
      <c r="AS80" s="147">
        <f>AR80/I80</f>
        <v>8.3333333333333339</v>
      </c>
      <c r="AT80" s="146"/>
      <c r="AU80" s="148">
        <f>L80+L81+L82+N80</f>
        <v>1</v>
      </c>
      <c r="AV80" s="148">
        <f>T80+T81+T82+V80</f>
        <v>1</v>
      </c>
    </row>
    <row r="81" spans="1:48" s="145" customFormat="1" ht="20.100000000000001" customHeight="1" x14ac:dyDescent="0.25">
      <c r="A81" s="24"/>
      <c r="B81" s="54"/>
      <c r="C81" s="124"/>
      <c r="D81" s="606"/>
      <c r="E81" s="172"/>
      <c r="F81" s="173"/>
      <c r="G81" s="173"/>
      <c r="H81" s="181"/>
      <c r="I81" s="173"/>
      <c r="J81" s="173"/>
      <c r="K81" s="174" t="s">
        <v>670</v>
      </c>
      <c r="L81" s="179">
        <v>0.3</v>
      </c>
      <c r="M81" s="174"/>
      <c r="N81" s="176"/>
      <c r="O81" s="177"/>
      <c r="P81" s="177"/>
      <c r="Q81" s="146"/>
      <c r="R81" s="178"/>
      <c r="S81" s="174" t="s">
        <v>9</v>
      </c>
      <c r="T81" s="177"/>
      <c r="U81" s="174"/>
      <c r="V81" s="247"/>
      <c r="W81" s="180"/>
      <c r="X81" s="177"/>
      <c r="Y81" s="181"/>
      <c r="Z81" s="182"/>
      <c r="AA81" s="185"/>
      <c r="AB81" s="185"/>
      <c r="AC81" s="181"/>
      <c r="AD81" s="182"/>
      <c r="AE81" s="185"/>
      <c r="AF81" s="185"/>
      <c r="AG81" s="185"/>
      <c r="AH81" s="185"/>
      <c r="AI81" s="185"/>
      <c r="AJ81" s="185"/>
      <c r="AK81" s="185"/>
      <c r="AL81" s="185" t="s">
        <v>39</v>
      </c>
      <c r="AM81" s="185"/>
      <c r="AN81" s="185"/>
      <c r="AO81" s="183"/>
      <c r="AP81" s="184"/>
      <c r="AR81" s="146"/>
      <c r="AS81" s="147"/>
      <c r="AT81" s="146"/>
      <c r="AU81" s="148"/>
      <c r="AV81" s="148"/>
    </row>
    <row r="82" spans="1:48" s="145" customFormat="1" ht="20.100000000000001" customHeight="1" x14ac:dyDescent="0.25">
      <c r="A82" s="26"/>
      <c r="B82" s="53"/>
      <c r="C82" s="118"/>
      <c r="D82" s="462"/>
      <c r="E82" s="149"/>
      <c r="F82" s="150"/>
      <c r="G82" s="150"/>
      <c r="H82" s="151"/>
      <c r="I82" s="150"/>
      <c r="J82" s="150"/>
      <c r="K82" s="152" t="s">
        <v>671</v>
      </c>
      <c r="L82" s="171">
        <v>0.5</v>
      </c>
      <c r="M82" s="609"/>
      <c r="N82" s="153"/>
      <c r="O82" s="154"/>
      <c r="P82" s="154"/>
      <c r="Q82" s="155"/>
      <c r="R82" s="156"/>
      <c r="S82" s="152" t="s">
        <v>80</v>
      </c>
      <c r="T82" s="154">
        <v>0.5</v>
      </c>
      <c r="U82" s="152"/>
      <c r="V82" s="246"/>
      <c r="W82" s="158"/>
      <c r="X82" s="154"/>
      <c r="Y82" s="151"/>
      <c r="Z82" s="62"/>
      <c r="AA82" s="63"/>
      <c r="AB82" s="63"/>
      <c r="AC82" s="151"/>
      <c r="AD82" s="62"/>
      <c r="AE82" s="63"/>
      <c r="AF82" s="63"/>
      <c r="AG82" s="63"/>
      <c r="AH82" s="63"/>
      <c r="AI82" s="63"/>
      <c r="AJ82" s="63"/>
      <c r="AK82" s="63"/>
      <c r="AL82" s="63" t="s">
        <v>39</v>
      </c>
      <c r="AM82" s="63"/>
      <c r="AN82" s="63"/>
      <c r="AO82" s="70"/>
      <c r="AP82" s="64"/>
      <c r="AR82" s="146"/>
      <c r="AS82" s="147"/>
      <c r="AT82" s="146"/>
      <c r="AU82" s="148"/>
      <c r="AV82" s="148"/>
    </row>
    <row r="83" spans="1:48" s="145" customFormat="1" ht="20.100000000000001" customHeight="1" x14ac:dyDescent="0.25">
      <c r="A83" s="380" t="s">
        <v>357</v>
      </c>
      <c r="B83" s="52"/>
      <c r="C83" s="123" t="s">
        <v>868</v>
      </c>
      <c r="D83" s="461"/>
      <c r="E83" s="392" t="s">
        <v>544</v>
      </c>
      <c r="F83" s="160"/>
      <c r="G83" s="160" t="s">
        <v>614</v>
      </c>
      <c r="H83" s="167" t="s">
        <v>39</v>
      </c>
      <c r="I83" s="160">
        <v>6</v>
      </c>
      <c r="J83" s="160">
        <v>2</v>
      </c>
      <c r="K83" s="391" t="s">
        <v>772</v>
      </c>
      <c r="L83" s="372">
        <f>1/3</f>
        <v>0.33333333333333331</v>
      </c>
      <c r="M83" s="608"/>
      <c r="N83" s="162"/>
      <c r="O83" s="163"/>
      <c r="P83" s="163"/>
      <c r="Q83" s="164" t="s">
        <v>39</v>
      </c>
      <c r="R83" s="165" t="s">
        <v>80</v>
      </c>
      <c r="S83" s="161"/>
      <c r="T83" s="163"/>
      <c r="U83" s="161"/>
      <c r="V83" s="244"/>
      <c r="W83" s="166"/>
      <c r="X83" s="163"/>
      <c r="Y83" s="167" t="s">
        <v>39</v>
      </c>
      <c r="Z83" s="59">
        <v>21</v>
      </c>
      <c r="AA83" s="60"/>
      <c r="AB83" s="60">
        <v>15</v>
      </c>
      <c r="AC83" s="167">
        <v>24</v>
      </c>
      <c r="AD83" s="59"/>
      <c r="AE83" s="60"/>
      <c r="AF83" s="60"/>
      <c r="AG83" s="60"/>
      <c r="AH83" s="60"/>
      <c r="AI83" s="60"/>
      <c r="AJ83" s="60"/>
      <c r="AK83" s="60"/>
      <c r="AL83" s="60" t="s">
        <v>39</v>
      </c>
      <c r="AM83" s="60"/>
      <c r="AN83" s="60"/>
      <c r="AO83" s="69"/>
      <c r="AP83" s="61"/>
      <c r="AR83" s="146">
        <f>SUM(Z83:AC83)</f>
        <v>60</v>
      </c>
      <c r="AS83" s="147">
        <f>AR83/I83</f>
        <v>10</v>
      </c>
      <c r="AT83" s="146"/>
      <c r="AU83" s="148">
        <f>L83+L84+L85+N83</f>
        <v>1</v>
      </c>
      <c r="AV83" s="148"/>
    </row>
    <row r="84" spans="1:48" s="145" customFormat="1" ht="20.100000000000001" customHeight="1" x14ac:dyDescent="0.25">
      <c r="A84" s="24"/>
      <c r="B84" s="54"/>
      <c r="C84" s="124"/>
      <c r="D84" s="606"/>
      <c r="E84" s="401"/>
      <c r="F84" s="173"/>
      <c r="G84" s="173"/>
      <c r="H84" s="181"/>
      <c r="I84" s="173"/>
      <c r="J84" s="173"/>
      <c r="K84" s="430" t="s">
        <v>772</v>
      </c>
      <c r="L84" s="404">
        <f t="shared" ref="L84:L85" si="1">1/3</f>
        <v>0.33333333333333331</v>
      </c>
      <c r="M84" s="174"/>
      <c r="N84" s="176"/>
      <c r="O84" s="177"/>
      <c r="P84" s="177"/>
      <c r="Q84" s="146"/>
      <c r="R84" s="178"/>
      <c r="S84" s="174"/>
      <c r="T84" s="177"/>
      <c r="U84" s="174"/>
      <c r="V84" s="247"/>
      <c r="W84" s="180"/>
      <c r="X84" s="177"/>
      <c r="Y84" s="181"/>
      <c r="Z84" s="182"/>
      <c r="AA84" s="185"/>
      <c r="AB84" s="185"/>
      <c r="AC84" s="181"/>
      <c r="AD84" s="182"/>
      <c r="AE84" s="185"/>
      <c r="AF84" s="185"/>
      <c r="AG84" s="185"/>
      <c r="AH84" s="185"/>
      <c r="AI84" s="185"/>
      <c r="AJ84" s="185"/>
      <c r="AK84" s="185"/>
      <c r="AL84" s="185" t="s">
        <v>39</v>
      </c>
      <c r="AM84" s="185"/>
      <c r="AN84" s="185"/>
      <c r="AO84" s="183"/>
      <c r="AP84" s="184"/>
      <c r="AR84" s="146"/>
      <c r="AS84" s="147"/>
      <c r="AT84" s="146"/>
      <c r="AU84" s="148"/>
      <c r="AV84" s="148"/>
    </row>
    <row r="85" spans="1:48" s="145" customFormat="1" ht="20.100000000000001" customHeight="1" x14ac:dyDescent="0.25">
      <c r="A85" s="26"/>
      <c r="B85" s="53"/>
      <c r="C85" s="118"/>
      <c r="D85" s="462"/>
      <c r="E85" s="393"/>
      <c r="F85" s="150"/>
      <c r="G85" s="150"/>
      <c r="H85" s="151"/>
      <c r="I85" s="150"/>
      <c r="J85" s="150"/>
      <c r="K85" s="390" t="s">
        <v>772</v>
      </c>
      <c r="L85" s="373">
        <f t="shared" si="1"/>
        <v>0.33333333333333331</v>
      </c>
      <c r="M85" s="609"/>
      <c r="N85" s="153"/>
      <c r="O85" s="154"/>
      <c r="P85" s="154"/>
      <c r="Q85" s="155"/>
      <c r="R85" s="156"/>
      <c r="S85" s="152"/>
      <c r="T85" s="154"/>
      <c r="U85" s="152"/>
      <c r="V85" s="246"/>
      <c r="W85" s="158"/>
      <c r="X85" s="154"/>
      <c r="Y85" s="151"/>
      <c r="Z85" s="62"/>
      <c r="AA85" s="63"/>
      <c r="AB85" s="63"/>
      <c r="AC85" s="151"/>
      <c r="AD85" s="62"/>
      <c r="AE85" s="63"/>
      <c r="AF85" s="63"/>
      <c r="AG85" s="63"/>
      <c r="AH85" s="63"/>
      <c r="AI85" s="63"/>
      <c r="AJ85" s="63"/>
      <c r="AK85" s="63"/>
      <c r="AL85" s="63" t="s">
        <v>39</v>
      </c>
      <c r="AM85" s="63"/>
      <c r="AN85" s="63"/>
      <c r="AO85" s="70"/>
      <c r="AP85" s="64"/>
      <c r="AR85" s="146"/>
      <c r="AS85" s="147"/>
      <c r="AT85" s="146"/>
      <c r="AU85" s="148"/>
      <c r="AV85" s="148"/>
    </row>
    <row r="86" spans="1:48" s="145" customFormat="1" ht="20.100000000000001" customHeight="1" x14ac:dyDescent="0.25">
      <c r="A86" s="25" t="s">
        <v>333</v>
      </c>
      <c r="B86" s="52"/>
      <c r="C86" s="123" t="s">
        <v>868</v>
      </c>
      <c r="D86" s="461"/>
      <c r="E86" s="159" t="s">
        <v>432</v>
      </c>
      <c r="F86" s="160" t="s">
        <v>562</v>
      </c>
      <c r="G86" s="160" t="s">
        <v>615</v>
      </c>
      <c r="H86" s="167" t="s">
        <v>32</v>
      </c>
      <c r="I86" s="160">
        <v>3</v>
      </c>
      <c r="J86" s="160">
        <v>1</v>
      </c>
      <c r="K86" s="161" t="s">
        <v>77</v>
      </c>
      <c r="L86" s="364">
        <v>0.25</v>
      </c>
      <c r="M86" s="608" t="s">
        <v>675</v>
      </c>
      <c r="N86" s="162">
        <v>0.5</v>
      </c>
      <c r="O86" s="163"/>
      <c r="P86" s="163"/>
      <c r="Q86" s="162" t="s">
        <v>39</v>
      </c>
      <c r="R86" s="165" t="s">
        <v>9</v>
      </c>
      <c r="S86" s="161" t="s">
        <v>80</v>
      </c>
      <c r="T86" s="163">
        <v>0.25</v>
      </c>
      <c r="U86" s="161" t="s">
        <v>675</v>
      </c>
      <c r="V86" s="244">
        <v>0.5</v>
      </c>
      <c r="W86" s="166"/>
      <c r="X86" s="163"/>
      <c r="Y86" s="167" t="s">
        <v>39</v>
      </c>
      <c r="Z86" s="59">
        <v>15</v>
      </c>
      <c r="AA86" s="60"/>
      <c r="AB86" s="60">
        <v>12</v>
      </c>
      <c r="AC86" s="167"/>
      <c r="AD86" s="59" t="s">
        <v>32</v>
      </c>
      <c r="AE86" s="60"/>
      <c r="AF86" s="60"/>
      <c r="AG86" s="60"/>
      <c r="AH86" s="60"/>
      <c r="AI86" s="60"/>
      <c r="AJ86" s="60"/>
      <c r="AK86" s="60"/>
      <c r="AL86" s="60"/>
      <c r="AM86" s="60" t="s">
        <v>32</v>
      </c>
      <c r="AN86" s="60"/>
      <c r="AO86" s="69"/>
      <c r="AP86" s="61"/>
      <c r="AR86" s="146">
        <f>SUM(Z86:AC86)</f>
        <v>27</v>
      </c>
      <c r="AS86" s="147">
        <f>AR86/I86</f>
        <v>9</v>
      </c>
      <c r="AT86" s="146"/>
      <c r="AU86" s="148">
        <f>L86+L87+N86</f>
        <v>1</v>
      </c>
      <c r="AV86" s="148">
        <f>T86+T87+V86</f>
        <v>1</v>
      </c>
    </row>
    <row r="87" spans="1:48" s="145" customFormat="1" ht="20.100000000000001" customHeight="1" x14ac:dyDescent="0.25">
      <c r="A87" s="26"/>
      <c r="B87" s="53"/>
      <c r="C87" s="118"/>
      <c r="D87" s="462"/>
      <c r="E87" s="149"/>
      <c r="F87" s="150"/>
      <c r="G87" s="150"/>
      <c r="H87" s="151"/>
      <c r="I87" s="150"/>
      <c r="J87" s="150"/>
      <c r="K87" s="152" t="s">
        <v>77</v>
      </c>
      <c r="L87" s="366">
        <v>0.25</v>
      </c>
      <c r="M87" s="609"/>
      <c r="N87" s="153"/>
      <c r="O87" s="154"/>
      <c r="P87" s="154"/>
      <c r="Q87" s="155"/>
      <c r="R87" s="156"/>
      <c r="S87" s="152" t="s">
        <v>80</v>
      </c>
      <c r="T87" s="154">
        <v>0.25</v>
      </c>
      <c r="U87" s="152"/>
      <c r="V87" s="246"/>
      <c r="W87" s="158"/>
      <c r="X87" s="154"/>
      <c r="Y87" s="151"/>
      <c r="Z87" s="62"/>
      <c r="AA87" s="63"/>
      <c r="AB87" s="63"/>
      <c r="AC87" s="151"/>
      <c r="AD87" s="62" t="s">
        <v>32</v>
      </c>
      <c r="AE87" s="63"/>
      <c r="AF87" s="63"/>
      <c r="AG87" s="63"/>
      <c r="AH87" s="63"/>
      <c r="AI87" s="63"/>
      <c r="AJ87" s="63"/>
      <c r="AK87" s="63"/>
      <c r="AL87" s="63"/>
      <c r="AM87" s="63" t="s">
        <v>32</v>
      </c>
      <c r="AN87" s="63"/>
      <c r="AO87" s="70"/>
      <c r="AP87" s="64"/>
      <c r="AR87" s="146"/>
      <c r="AS87" s="147"/>
      <c r="AT87" s="146"/>
      <c r="AU87" s="148"/>
      <c r="AV87" s="148"/>
    </row>
    <row r="88" spans="1:48" s="145" customFormat="1" ht="20.100000000000001" customHeight="1" x14ac:dyDescent="0.25">
      <c r="A88" s="25" t="s">
        <v>334</v>
      </c>
      <c r="B88" s="52"/>
      <c r="C88" s="123" t="s">
        <v>868</v>
      </c>
      <c r="D88" s="461"/>
      <c r="E88" s="159" t="s">
        <v>433</v>
      </c>
      <c r="F88" s="160"/>
      <c r="G88" s="160" t="s">
        <v>616</v>
      </c>
      <c r="H88" s="167" t="s">
        <v>32</v>
      </c>
      <c r="I88" s="160">
        <v>6</v>
      </c>
      <c r="J88" s="160">
        <v>2</v>
      </c>
      <c r="K88" s="161" t="s">
        <v>77</v>
      </c>
      <c r="L88" s="364">
        <v>0.25</v>
      </c>
      <c r="M88" s="608" t="s">
        <v>675</v>
      </c>
      <c r="N88" s="162">
        <v>0.5</v>
      </c>
      <c r="O88" s="163"/>
      <c r="P88" s="163"/>
      <c r="Q88" s="162" t="s">
        <v>39</v>
      </c>
      <c r="R88" s="165" t="s">
        <v>9</v>
      </c>
      <c r="S88" s="161" t="s">
        <v>80</v>
      </c>
      <c r="T88" s="163">
        <v>0.25</v>
      </c>
      <c r="U88" s="161"/>
      <c r="V88" s="244">
        <v>0.5</v>
      </c>
      <c r="W88" s="166"/>
      <c r="X88" s="163"/>
      <c r="Y88" s="167" t="s">
        <v>39</v>
      </c>
      <c r="Z88" s="59">
        <v>18</v>
      </c>
      <c r="AA88" s="60"/>
      <c r="AB88" s="60">
        <v>21</v>
      </c>
      <c r="AC88" s="167">
        <v>21</v>
      </c>
      <c r="AD88" s="59"/>
      <c r="AE88" s="60"/>
      <c r="AF88" s="60"/>
      <c r="AG88" s="60"/>
      <c r="AH88" s="60"/>
      <c r="AI88" s="60"/>
      <c r="AJ88" s="60"/>
      <c r="AK88" s="60"/>
      <c r="AL88" s="60"/>
      <c r="AM88" s="60" t="s">
        <v>32</v>
      </c>
      <c r="AN88" s="60"/>
      <c r="AO88" s="69"/>
      <c r="AP88" s="61"/>
      <c r="AR88" s="146">
        <f>SUM(Z88:AC88)</f>
        <v>60</v>
      </c>
      <c r="AS88" s="147">
        <f>AR88/I88</f>
        <v>10</v>
      </c>
      <c r="AT88" s="146"/>
      <c r="AU88" s="148">
        <f>L88+L89+N88</f>
        <v>1</v>
      </c>
      <c r="AV88" s="148">
        <f>T88+T89+V88</f>
        <v>1</v>
      </c>
    </row>
    <row r="89" spans="1:48" s="145" customFormat="1" ht="20.100000000000001" customHeight="1" x14ac:dyDescent="0.25">
      <c r="A89" s="26"/>
      <c r="B89" s="53"/>
      <c r="C89" s="118"/>
      <c r="D89" s="462"/>
      <c r="E89" s="149"/>
      <c r="F89" s="150"/>
      <c r="G89" s="150"/>
      <c r="H89" s="151"/>
      <c r="I89" s="150"/>
      <c r="J89" s="150"/>
      <c r="K89" s="152" t="s">
        <v>77</v>
      </c>
      <c r="L89" s="366">
        <v>0.25</v>
      </c>
      <c r="M89" s="609"/>
      <c r="N89" s="153"/>
      <c r="O89" s="154"/>
      <c r="P89" s="154"/>
      <c r="Q89" s="155"/>
      <c r="R89" s="156"/>
      <c r="S89" s="152" t="s">
        <v>80</v>
      </c>
      <c r="T89" s="154">
        <v>0.25</v>
      </c>
      <c r="U89" s="152"/>
      <c r="V89" s="246"/>
      <c r="W89" s="158"/>
      <c r="X89" s="154"/>
      <c r="Y89" s="151"/>
      <c r="Z89" s="62"/>
      <c r="AA89" s="63"/>
      <c r="AB89" s="63"/>
      <c r="AC89" s="151"/>
      <c r="AD89" s="62"/>
      <c r="AE89" s="63"/>
      <c r="AF89" s="63"/>
      <c r="AG89" s="63"/>
      <c r="AH89" s="63"/>
      <c r="AI89" s="63"/>
      <c r="AJ89" s="63"/>
      <c r="AK89" s="63"/>
      <c r="AL89" s="63"/>
      <c r="AM89" s="63" t="s">
        <v>32</v>
      </c>
      <c r="AN89" s="63"/>
      <c r="AO89" s="70"/>
      <c r="AP89" s="64"/>
      <c r="AR89" s="146"/>
      <c r="AS89" s="147"/>
      <c r="AT89" s="146"/>
      <c r="AU89" s="148"/>
      <c r="AV89" s="148"/>
    </row>
    <row r="90" spans="1:48" s="145" customFormat="1" ht="20.100000000000001" customHeight="1" x14ac:dyDescent="0.25">
      <c r="A90" s="83" t="s">
        <v>876</v>
      </c>
      <c r="B90" s="52"/>
      <c r="C90" s="123" t="s">
        <v>866</v>
      </c>
      <c r="D90" s="461"/>
      <c r="E90" s="159" t="s">
        <v>434</v>
      </c>
      <c r="F90" s="160"/>
      <c r="G90" s="160" t="s">
        <v>617</v>
      </c>
      <c r="H90" s="167" t="s">
        <v>32</v>
      </c>
      <c r="I90" s="160">
        <v>3</v>
      </c>
      <c r="J90" s="160">
        <v>1</v>
      </c>
      <c r="K90" s="161" t="s">
        <v>77</v>
      </c>
      <c r="L90" s="364">
        <v>0.25</v>
      </c>
      <c r="M90" s="608" t="s">
        <v>675</v>
      </c>
      <c r="N90" s="162">
        <v>0.5</v>
      </c>
      <c r="O90" s="163"/>
      <c r="P90" s="163"/>
      <c r="Q90" s="162" t="s">
        <v>39</v>
      </c>
      <c r="R90" s="165" t="s">
        <v>9</v>
      </c>
      <c r="S90" s="161" t="s">
        <v>80</v>
      </c>
      <c r="T90" s="163">
        <v>0.25</v>
      </c>
      <c r="U90" s="161" t="s">
        <v>675</v>
      </c>
      <c r="V90" s="244">
        <v>0.5</v>
      </c>
      <c r="W90" s="166"/>
      <c r="X90" s="163"/>
      <c r="Y90" s="167" t="s">
        <v>39</v>
      </c>
      <c r="Z90" s="59">
        <v>15</v>
      </c>
      <c r="AA90" s="60"/>
      <c r="AB90" s="60">
        <v>12</v>
      </c>
      <c r="AC90" s="167"/>
      <c r="AD90" s="59"/>
      <c r="AE90" s="60" t="s">
        <v>32</v>
      </c>
      <c r="AF90" s="60"/>
      <c r="AG90" s="60"/>
      <c r="AH90" s="60"/>
      <c r="AI90" s="60"/>
      <c r="AJ90" s="60"/>
      <c r="AK90" s="60"/>
      <c r="AL90" s="60"/>
      <c r="AM90" s="60"/>
      <c r="AN90" s="60"/>
      <c r="AO90" s="69"/>
      <c r="AP90" s="61"/>
      <c r="AR90" s="146">
        <f>SUM(Z90:AC90)</f>
        <v>27</v>
      </c>
      <c r="AS90" s="147">
        <f>AR90/I90</f>
        <v>9</v>
      </c>
      <c r="AT90" s="146"/>
      <c r="AU90" s="148">
        <f>L90+L91+N90</f>
        <v>1</v>
      </c>
      <c r="AV90" s="148">
        <f>T90+T91+V90</f>
        <v>1</v>
      </c>
    </row>
    <row r="91" spans="1:48" s="145" customFormat="1" ht="20.100000000000001" customHeight="1" x14ac:dyDescent="0.25">
      <c r="A91" s="24"/>
      <c r="B91" s="54"/>
      <c r="C91" s="124"/>
      <c r="D91" s="606"/>
      <c r="E91" s="172"/>
      <c r="F91" s="173"/>
      <c r="G91" s="173"/>
      <c r="H91" s="181"/>
      <c r="I91" s="173"/>
      <c r="J91" s="173"/>
      <c r="K91" s="174" t="s">
        <v>77</v>
      </c>
      <c r="L91" s="379">
        <v>0.25</v>
      </c>
      <c r="M91" s="174"/>
      <c r="N91" s="176"/>
      <c r="O91" s="177"/>
      <c r="P91" s="177"/>
      <c r="Q91" s="146"/>
      <c r="R91" s="178"/>
      <c r="S91" s="174" t="s">
        <v>80</v>
      </c>
      <c r="T91" s="177">
        <v>0.25</v>
      </c>
      <c r="U91" s="174"/>
      <c r="V91" s="247"/>
      <c r="W91" s="180"/>
      <c r="X91" s="177"/>
      <c r="Y91" s="181"/>
      <c r="Z91" s="182"/>
      <c r="AA91" s="185"/>
      <c r="AB91" s="185"/>
      <c r="AC91" s="181"/>
      <c r="AD91" s="182"/>
      <c r="AE91" s="185" t="s">
        <v>32</v>
      </c>
      <c r="AF91" s="185"/>
      <c r="AG91" s="185"/>
      <c r="AH91" s="185"/>
      <c r="AI91" s="185"/>
      <c r="AJ91" s="185"/>
      <c r="AK91" s="185"/>
      <c r="AL91" s="185"/>
      <c r="AM91" s="185"/>
      <c r="AN91" s="185"/>
      <c r="AO91" s="183"/>
      <c r="AP91" s="184"/>
      <c r="AR91" s="146"/>
      <c r="AS91" s="147"/>
      <c r="AT91" s="146"/>
      <c r="AU91" s="148"/>
      <c r="AV91" s="148"/>
    </row>
    <row r="92" spans="1:48" s="145" customFormat="1" ht="20.100000000000001" customHeight="1" x14ac:dyDescent="0.25">
      <c r="A92" s="25"/>
      <c r="B92" s="52"/>
      <c r="C92" s="123" t="s">
        <v>868</v>
      </c>
      <c r="D92" s="461"/>
      <c r="E92" s="159" t="s">
        <v>905</v>
      </c>
      <c r="F92" s="160"/>
      <c r="G92" s="160" t="s">
        <v>823</v>
      </c>
      <c r="H92" s="167"/>
      <c r="I92" s="160">
        <v>9</v>
      </c>
      <c r="J92" s="160">
        <v>3</v>
      </c>
      <c r="K92" s="161"/>
      <c r="L92" s="169"/>
      <c r="M92" s="608"/>
      <c r="N92" s="162"/>
      <c r="O92" s="163"/>
      <c r="P92" s="163"/>
      <c r="Q92" s="164"/>
      <c r="R92" s="165"/>
      <c r="S92" s="161"/>
      <c r="T92" s="163"/>
      <c r="U92" s="161"/>
      <c r="V92" s="244"/>
      <c r="W92" s="166"/>
      <c r="X92" s="163"/>
      <c r="Y92" s="167"/>
      <c r="Z92" s="188"/>
      <c r="AA92" s="60"/>
      <c r="AB92" s="60"/>
      <c r="AC92" s="164"/>
      <c r="AD92" s="59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9"/>
      <c r="AP92" s="61" t="s">
        <v>32</v>
      </c>
      <c r="AR92" s="146"/>
      <c r="AS92" s="147"/>
      <c r="AT92" s="146"/>
      <c r="AU92" s="148"/>
      <c r="AV92" s="148"/>
    </row>
    <row r="93" spans="1:48" s="145" customFormat="1" ht="20.100000000000001" customHeight="1" x14ac:dyDescent="0.25">
      <c r="A93" s="26"/>
      <c r="B93" s="53"/>
      <c r="C93" s="118"/>
      <c r="D93" s="462"/>
      <c r="E93" s="172"/>
      <c r="F93" s="150"/>
      <c r="G93" s="150"/>
      <c r="H93" s="151"/>
      <c r="I93" s="150"/>
      <c r="J93" s="150"/>
      <c r="K93" s="152"/>
      <c r="L93" s="171"/>
      <c r="M93" s="609"/>
      <c r="N93" s="153"/>
      <c r="O93" s="154"/>
      <c r="P93" s="154"/>
      <c r="Q93" s="155"/>
      <c r="R93" s="156"/>
      <c r="S93" s="152"/>
      <c r="T93" s="154"/>
      <c r="U93" s="152"/>
      <c r="V93" s="246"/>
      <c r="W93" s="158"/>
      <c r="X93" s="154"/>
      <c r="Y93" s="151"/>
      <c r="Z93" s="189"/>
      <c r="AA93" s="63"/>
      <c r="AB93" s="63"/>
      <c r="AC93" s="155"/>
      <c r="AD93" s="62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70"/>
      <c r="AP93" s="64" t="s">
        <v>32</v>
      </c>
      <c r="AR93" s="146"/>
      <c r="AS93" s="147"/>
      <c r="AT93" s="146"/>
      <c r="AU93" s="148"/>
      <c r="AV93" s="148"/>
    </row>
    <row r="94" spans="1:48" s="145" customFormat="1" ht="20.100000000000001" customHeight="1" x14ac:dyDescent="0.25">
      <c r="A94" s="24"/>
      <c r="B94" s="54"/>
      <c r="C94" s="123" t="s">
        <v>868</v>
      </c>
      <c r="D94" s="606"/>
      <c r="E94" s="159" t="s">
        <v>906</v>
      </c>
      <c r="F94" s="173"/>
      <c r="G94" s="173" t="s">
        <v>824</v>
      </c>
      <c r="H94" s="181"/>
      <c r="I94" s="173">
        <v>3</v>
      </c>
      <c r="J94" s="173">
        <v>1</v>
      </c>
      <c r="K94" s="174"/>
      <c r="L94" s="179"/>
      <c r="M94" s="174"/>
      <c r="N94" s="176"/>
      <c r="O94" s="177"/>
      <c r="P94" s="177"/>
      <c r="Q94" s="146"/>
      <c r="R94" s="178"/>
      <c r="S94" s="174"/>
      <c r="T94" s="177"/>
      <c r="U94" s="174"/>
      <c r="V94" s="247"/>
      <c r="W94" s="180"/>
      <c r="X94" s="177"/>
      <c r="Y94" s="181"/>
      <c r="Z94" s="190"/>
      <c r="AA94" s="185"/>
      <c r="AB94" s="185"/>
      <c r="AC94" s="146"/>
      <c r="AD94" s="182"/>
      <c r="AE94" s="185"/>
      <c r="AF94" s="185"/>
      <c r="AG94" s="185"/>
      <c r="AH94" s="185"/>
      <c r="AI94" s="185"/>
      <c r="AJ94" s="185"/>
      <c r="AK94" s="185"/>
      <c r="AL94" s="185"/>
      <c r="AM94" s="185"/>
      <c r="AN94" s="185"/>
      <c r="AO94" s="183"/>
      <c r="AP94" s="184" t="s">
        <v>32</v>
      </c>
      <c r="AR94" s="146"/>
      <c r="AS94" s="147"/>
      <c r="AT94" s="146"/>
      <c r="AU94" s="148"/>
      <c r="AV94" s="148"/>
    </row>
    <row r="95" spans="1:48" s="145" customFormat="1" ht="20.100000000000001" customHeight="1" x14ac:dyDescent="0.25">
      <c r="A95" s="24"/>
      <c r="B95" s="54"/>
      <c r="C95" s="124"/>
      <c r="D95" s="606"/>
      <c r="E95" s="172"/>
      <c r="F95" s="173"/>
      <c r="G95" s="173"/>
      <c r="H95" s="181"/>
      <c r="I95" s="173"/>
      <c r="J95" s="173"/>
      <c r="K95" s="174"/>
      <c r="L95" s="179"/>
      <c r="M95" s="174"/>
      <c r="N95" s="176"/>
      <c r="O95" s="177"/>
      <c r="P95" s="177"/>
      <c r="Q95" s="146"/>
      <c r="R95" s="178"/>
      <c r="S95" s="174"/>
      <c r="T95" s="177"/>
      <c r="U95" s="174"/>
      <c r="V95" s="247"/>
      <c r="W95" s="180"/>
      <c r="X95" s="177"/>
      <c r="Y95" s="181"/>
      <c r="Z95" s="190"/>
      <c r="AA95" s="185"/>
      <c r="AB95" s="185"/>
      <c r="AC95" s="146"/>
      <c r="AD95" s="182"/>
      <c r="AE95" s="185"/>
      <c r="AF95" s="185"/>
      <c r="AG95" s="185"/>
      <c r="AH95" s="185"/>
      <c r="AI95" s="185"/>
      <c r="AJ95" s="185"/>
      <c r="AK95" s="185"/>
      <c r="AL95" s="185"/>
      <c r="AM95" s="185"/>
      <c r="AN95" s="185"/>
      <c r="AO95" s="183"/>
      <c r="AP95" s="184" t="s">
        <v>32</v>
      </c>
      <c r="AR95" s="146"/>
      <c r="AS95" s="147"/>
      <c r="AT95" s="146"/>
      <c r="AU95" s="148"/>
      <c r="AV95" s="148"/>
    </row>
    <row r="96" spans="1:48" s="145" customFormat="1" ht="20.100000000000001" customHeight="1" x14ac:dyDescent="0.25">
      <c r="A96" s="77"/>
      <c r="B96" s="57"/>
      <c r="C96" s="123" t="s">
        <v>870</v>
      </c>
      <c r="D96" s="461"/>
      <c r="E96" s="159" t="s">
        <v>548</v>
      </c>
      <c r="F96" s="160" t="s">
        <v>563</v>
      </c>
      <c r="G96" s="160"/>
      <c r="H96" s="167" t="s">
        <v>32</v>
      </c>
      <c r="I96" s="160">
        <v>3</v>
      </c>
      <c r="J96" s="160">
        <v>1</v>
      </c>
      <c r="K96" s="161"/>
      <c r="L96" s="169"/>
      <c r="M96" s="608"/>
      <c r="N96" s="162"/>
      <c r="O96" s="163"/>
      <c r="P96" s="163"/>
      <c r="Q96" s="164" t="s">
        <v>39</v>
      </c>
      <c r="R96" s="165" t="s">
        <v>9</v>
      </c>
      <c r="S96" s="161"/>
      <c r="T96" s="169"/>
      <c r="U96" s="161"/>
      <c r="V96" s="244"/>
      <c r="W96" s="166"/>
      <c r="X96" s="163"/>
      <c r="Y96" s="167" t="s">
        <v>39</v>
      </c>
      <c r="Z96" s="191">
        <f>Z97+Z98</f>
        <v>0</v>
      </c>
      <c r="AA96" s="191">
        <f>AA97+AA98</f>
        <v>0</v>
      </c>
      <c r="AB96" s="191">
        <f>AB97+AB98</f>
        <v>24</v>
      </c>
      <c r="AC96" s="191">
        <f>AC97+AC98</f>
        <v>0</v>
      </c>
      <c r="AD96" s="59" t="s">
        <v>547</v>
      </c>
      <c r="AE96" s="60" t="s">
        <v>547</v>
      </c>
      <c r="AF96" s="60" t="s">
        <v>547</v>
      </c>
      <c r="AG96" s="60" t="s">
        <v>547</v>
      </c>
      <c r="AH96" s="60"/>
      <c r="AI96" s="60"/>
      <c r="AJ96" s="60"/>
      <c r="AK96" s="60"/>
      <c r="AL96" s="60" t="s">
        <v>547</v>
      </c>
      <c r="AM96" s="60" t="s">
        <v>547</v>
      </c>
      <c r="AN96" s="60" t="s">
        <v>547</v>
      </c>
      <c r="AO96" s="69" t="s">
        <v>547</v>
      </c>
      <c r="AP96" s="61"/>
      <c r="AR96" s="146">
        <f>AR97+AR98</f>
        <v>24</v>
      </c>
      <c r="AS96" s="147">
        <f>AR96/I96</f>
        <v>8</v>
      </c>
      <c r="AT96" s="146"/>
      <c r="AU96" s="148"/>
      <c r="AV96" s="148"/>
    </row>
    <row r="97" spans="1:48" s="145" customFormat="1" ht="20.100000000000001" customHeight="1" x14ac:dyDescent="0.25">
      <c r="A97" s="24" t="s">
        <v>551</v>
      </c>
      <c r="B97" s="54"/>
      <c r="C97" s="614"/>
      <c r="D97" s="95"/>
      <c r="E97" s="192" t="s">
        <v>64</v>
      </c>
      <c r="F97" s="173"/>
      <c r="G97" s="173"/>
      <c r="H97" s="181"/>
      <c r="I97" s="173"/>
      <c r="J97" s="173"/>
      <c r="K97" s="174"/>
      <c r="L97" s="179"/>
      <c r="M97" s="174" t="s">
        <v>79</v>
      </c>
      <c r="N97" s="176"/>
      <c r="O97" s="177"/>
      <c r="P97" s="177"/>
      <c r="Q97" s="146"/>
      <c r="R97" s="178"/>
      <c r="S97" s="174" t="s">
        <v>79</v>
      </c>
      <c r="T97" s="176"/>
      <c r="U97" s="174"/>
      <c r="V97" s="247"/>
      <c r="W97" s="180"/>
      <c r="X97" s="177"/>
      <c r="Y97" s="181"/>
      <c r="Z97" s="182"/>
      <c r="AA97" s="185"/>
      <c r="AB97" s="185">
        <v>22</v>
      </c>
      <c r="AC97" s="184"/>
      <c r="AD97" s="182" t="s">
        <v>547</v>
      </c>
      <c r="AE97" s="185" t="s">
        <v>547</v>
      </c>
      <c r="AF97" s="185" t="s">
        <v>547</v>
      </c>
      <c r="AG97" s="185" t="s">
        <v>547</v>
      </c>
      <c r="AH97" s="185"/>
      <c r="AI97" s="185"/>
      <c r="AJ97" s="185"/>
      <c r="AK97" s="185"/>
      <c r="AL97" s="185" t="s">
        <v>547</v>
      </c>
      <c r="AM97" s="185" t="s">
        <v>547</v>
      </c>
      <c r="AN97" s="185" t="s">
        <v>547</v>
      </c>
      <c r="AO97" s="183" t="s">
        <v>547</v>
      </c>
      <c r="AP97" s="184"/>
      <c r="AR97" s="146">
        <f>SUM(Z97:AC97)</f>
        <v>22</v>
      </c>
      <c r="AS97" s="147"/>
      <c r="AT97" s="146"/>
      <c r="AU97" s="148"/>
      <c r="AV97" s="148"/>
    </row>
    <row r="98" spans="1:48" s="266" customFormat="1" ht="20.100000000000001" customHeight="1" thickBot="1" x14ac:dyDescent="0.3">
      <c r="A98" s="86" t="s">
        <v>895</v>
      </c>
      <c r="B98" s="66"/>
      <c r="C98" s="615" t="s">
        <v>869</v>
      </c>
      <c r="D98" s="96"/>
      <c r="E98" s="254" t="s">
        <v>63</v>
      </c>
      <c r="F98" s="255"/>
      <c r="G98" s="255"/>
      <c r="H98" s="256"/>
      <c r="I98" s="255"/>
      <c r="J98" s="255"/>
      <c r="K98" s="257"/>
      <c r="L98" s="336"/>
      <c r="M98" s="259"/>
      <c r="N98" s="258"/>
      <c r="O98" s="260"/>
      <c r="P98" s="260"/>
      <c r="Q98" s="261"/>
      <c r="R98" s="262"/>
      <c r="S98" s="259"/>
      <c r="T98" s="258"/>
      <c r="U98" s="260"/>
      <c r="V98" s="260"/>
      <c r="W98" s="259"/>
      <c r="X98" s="260"/>
      <c r="Y98" s="261"/>
      <c r="Z98" s="263"/>
      <c r="AA98" s="264"/>
      <c r="AB98" s="264">
        <v>2</v>
      </c>
      <c r="AC98" s="265"/>
      <c r="AD98" s="204" t="s">
        <v>547</v>
      </c>
      <c r="AE98" s="205" t="s">
        <v>547</v>
      </c>
      <c r="AF98" s="205" t="s">
        <v>547</v>
      </c>
      <c r="AG98" s="205" t="s">
        <v>547</v>
      </c>
      <c r="AH98" s="205"/>
      <c r="AI98" s="205"/>
      <c r="AJ98" s="205"/>
      <c r="AK98" s="205"/>
      <c r="AL98" s="205" t="s">
        <v>547</v>
      </c>
      <c r="AM98" s="205" t="s">
        <v>547</v>
      </c>
      <c r="AN98" s="205" t="s">
        <v>547</v>
      </c>
      <c r="AO98" s="207" t="s">
        <v>547</v>
      </c>
      <c r="AP98" s="206"/>
      <c r="AR98" s="267">
        <f>SUM(Z98:AC98)</f>
        <v>2</v>
      </c>
      <c r="AS98" s="268"/>
      <c r="AT98" s="267"/>
      <c r="AU98" s="269"/>
      <c r="AV98" s="269"/>
    </row>
    <row r="99" spans="1:48" s="278" customFormat="1" ht="20.100000000000001" customHeight="1" thickBot="1" x14ac:dyDescent="0.3">
      <c r="A99" s="81"/>
      <c r="B99" s="6"/>
      <c r="C99" s="97"/>
      <c r="D99" s="97"/>
      <c r="E99" s="652" t="s">
        <v>4</v>
      </c>
      <c r="F99" s="653"/>
      <c r="G99" s="653"/>
      <c r="H99" s="654"/>
      <c r="I99" s="270"/>
      <c r="J99" s="271"/>
      <c r="K99" s="650"/>
      <c r="L99" s="650"/>
      <c r="M99" s="650"/>
      <c r="N99" s="650"/>
      <c r="O99" s="272"/>
      <c r="P99" s="272"/>
      <c r="Q99" s="273"/>
      <c r="R99" s="273"/>
      <c r="S99" s="667"/>
      <c r="T99" s="667"/>
      <c r="U99" s="667"/>
      <c r="V99" s="667"/>
      <c r="W99" s="650"/>
      <c r="X99" s="650"/>
      <c r="Y99" s="651"/>
      <c r="Z99" s="274">
        <f>SUM(Z14:Z98)</f>
        <v>337.5</v>
      </c>
      <c r="AA99" s="275">
        <f>SUM(AA14:AA98)</f>
        <v>245</v>
      </c>
      <c r="AB99" s="275">
        <f>SUM(AB14:AB98)</f>
        <v>620</v>
      </c>
      <c r="AC99" s="276">
        <f>SUM(AC14:AC98)</f>
        <v>329</v>
      </c>
      <c r="AD99" s="277"/>
      <c r="AE99" s="277"/>
      <c r="AF99" s="277"/>
      <c r="AG99" s="277"/>
      <c r="AH99" s="277"/>
      <c r="AI99" s="277"/>
      <c r="AJ99" s="277"/>
      <c r="AK99" s="277"/>
      <c r="AL99" s="277"/>
      <c r="AM99" s="277"/>
      <c r="AN99" s="277"/>
      <c r="AO99" s="277"/>
      <c r="AP99" s="277"/>
      <c r="AR99" s="277"/>
      <c r="AS99" s="279"/>
      <c r="AT99" s="277"/>
      <c r="AU99" s="280"/>
      <c r="AV99" s="280"/>
    </row>
    <row r="100" spans="1:48" ht="20.100000000000001" customHeight="1" x14ac:dyDescent="0.25">
      <c r="A100" s="29"/>
      <c r="B100" s="29"/>
      <c r="E100" s="217" t="s">
        <v>384</v>
      </c>
      <c r="F100" s="128" t="s">
        <v>745</v>
      </c>
    </row>
    <row r="101" spans="1:48" ht="20.100000000000001" customHeight="1" x14ac:dyDescent="0.25">
      <c r="F101" s="128" t="s">
        <v>398</v>
      </c>
      <c r="AD101" s="29"/>
    </row>
    <row r="102" spans="1:48" ht="20.100000000000001" customHeight="1" x14ac:dyDescent="0.25">
      <c r="F102" s="128"/>
      <c r="AD102" s="29"/>
    </row>
    <row r="103" spans="1:48" ht="20.100000000000001" customHeight="1" x14ac:dyDescent="0.25">
      <c r="K103" s="129"/>
      <c r="L103" s="29"/>
    </row>
    <row r="104" spans="1:48" x14ac:dyDescent="0.25">
      <c r="B104" s="6"/>
    </row>
    <row r="105" spans="1:48" x14ac:dyDescent="0.25">
      <c r="A105" s="29"/>
      <c r="B105" s="6"/>
      <c r="C105" s="222"/>
      <c r="D105" s="222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R105" s="29"/>
      <c r="AS105" s="281"/>
      <c r="AT105" s="29"/>
      <c r="AU105" s="29"/>
      <c r="AV105" s="29"/>
    </row>
    <row r="106" spans="1:48" x14ac:dyDescent="0.25">
      <c r="A106" s="29"/>
      <c r="B106" s="6"/>
      <c r="C106" s="222"/>
      <c r="D106" s="222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R106" s="29"/>
      <c r="AS106" s="281"/>
      <c r="AT106" s="29"/>
      <c r="AU106" s="29"/>
      <c r="AV106" s="29"/>
    </row>
    <row r="107" spans="1:48" x14ac:dyDescent="0.25">
      <c r="A107" s="29"/>
      <c r="B107" s="6"/>
      <c r="C107" s="222"/>
      <c r="D107" s="222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R107" s="29"/>
      <c r="AS107" s="281"/>
      <c r="AT107" s="29"/>
      <c r="AU107" s="29"/>
      <c r="AV107" s="29"/>
    </row>
    <row r="108" spans="1:48" x14ac:dyDescent="0.25">
      <c r="A108" s="29"/>
      <c r="B108" s="6"/>
      <c r="C108" s="222"/>
      <c r="D108" s="222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R108" s="29"/>
      <c r="AS108" s="281"/>
      <c r="AT108" s="29"/>
      <c r="AU108" s="29"/>
      <c r="AV108" s="29"/>
    </row>
    <row r="109" spans="1:48" x14ac:dyDescent="0.25">
      <c r="A109" s="29"/>
      <c r="B109" s="6"/>
      <c r="C109" s="222"/>
      <c r="D109" s="222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R109" s="29"/>
      <c r="AS109" s="281"/>
      <c r="AT109" s="29"/>
      <c r="AU109" s="29"/>
      <c r="AV109" s="29"/>
    </row>
    <row r="110" spans="1:48" x14ac:dyDescent="0.25">
      <c r="A110" s="29"/>
      <c r="B110" s="6"/>
      <c r="C110" s="222"/>
      <c r="D110" s="222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R110" s="29"/>
      <c r="AS110" s="281"/>
      <c r="AT110" s="29"/>
      <c r="AU110" s="29"/>
      <c r="AV110" s="29"/>
    </row>
    <row r="111" spans="1:48" x14ac:dyDescent="0.25">
      <c r="A111" s="29"/>
      <c r="B111" s="6"/>
      <c r="C111" s="222"/>
      <c r="D111" s="222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R111" s="29"/>
      <c r="AS111" s="281"/>
      <c r="AT111" s="29"/>
      <c r="AU111" s="29"/>
      <c r="AV111" s="29"/>
    </row>
    <row r="112" spans="1:48" x14ac:dyDescent="0.25">
      <c r="A112" s="29"/>
      <c r="B112" s="6"/>
      <c r="C112" s="222"/>
      <c r="D112" s="222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R112" s="29"/>
      <c r="AS112" s="281"/>
      <c r="AT112" s="29"/>
      <c r="AU112" s="29"/>
      <c r="AV112" s="29"/>
    </row>
    <row r="113" spans="1:48" x14ac:dyDescent="0.25">
      <c r="A113" s="29"/>
      <c r="B113" s="6"/>
      <c r="C113" s="222"/>
      <c r="D113" s="222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R113" s="29"/>
      <c r="AS113" s="281"/>
      <c r="AT113" s="29"/>
      <c r="AU113" s="29"/>
      <c r="AV113" s="29"/>
    </row>
    <row r="114" spans="1:48" x14ac:dyDescent="0.25">
      <c r="A114" s="29"/>
      <c r="B114" s="6"/>
      <c r="C114" s="222"/>
      <c r="D114" s="222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R114" s="29"/>
      <c r="AS114" s="281"/>
      <c r="AT114" s="29"/>
      <c r="AU114" s="29"/>
      <c r="AV114" s="29"/>
    </row>
    <row r="115" spans="1:48" x14ac:dyDescent="0.25">
      <c r="A115" s="29"/>
      <c r="B115" s="6"/>
      <c r="C115" s="222"/>
      <c r="D115" s="222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R115" s="29"/>
      <c r="AS115" s="281"/>
      <c r="AT115" s="29"/>
      <c r="AU115" s="29"/>
      <c r="AV115" s="29"/>
    </row>
    <row r="116" spans="1:48" x14ac:dyDescent="0.25">
      <c r="A116" s="29"/>
      <c r="B116" s="6"/>
      <c r="C116" s="222"/>
      <c r="D116" s="222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R116" s="29"/>
      <c r="AS116" s="281"/>
      <c r="AT116" s="29"/>
      <c r="AU116" s="29"/>
      <c r="AV116" s="29"/>
    </row>
    <row r="117" spans="1:48" x14ac:dyDescent="0.25">
      <c r="A117" s="29"/>
      <c r="B117" s="6"/>
      <c r="C117" s="222"/>
      <c r="D117" s="222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R117" s="29"/>
      <c r="AS117" s="281"/>
      <c r="AT117" s="29"/>
      <c r="AU117" s="29"/>
      <c r="AV117" s="29"/>
    </row>
    <row r="118" spans="1:48" x14ac:dyDescent="0.25">
      <c r="A118" s="29"/>
      <c r="B118" s="6"/>
      <c r="C118" s="222"/>
      <c r="D118" s="222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R118" s="29"/>
      <c r="AS118" s="281"/>
      <c r="AT118" s="29"/>
      <c r="AU118" s="29"/>
      <c r="AV118" s="29"/>
    </row>
    <row r="119" spans="1:48" x14ac:dyDescent="0.25">
      <c r="A119" s="29"/>
      <c r="B119" s="6"/>
      <c r="C119" s="222"/>
      <c r="D119" s="222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R119" s="29"/>
      <c r="AS119" s="281"/>
      <c r="AT119" s="29"/>
      <c r="AU119" s="29"/>
      <c r="AV119" s="29"/>
    </row>
    <row r="120" spans="1:48" x14ac:dyDescent="0.25">
      <c r="A120" s="29"/>
      <c r="B120" s="6"/>
      <c r="C120" s="222"/>
      <c r="D120" s="222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R120" s="29"/>
      <c r="AS120" s="281"/>
      <c r="AT120" s="29"/>
      <c r="AU120" s="29"/>
      <c r="AV120" s="29"/>
    </row>
    <row r="121" spans="1:48" x14ac:dyDescent="0.25">
      <c r="A121" s="29"/>
      <c r="B121" s="6"/>
      <c r="C121" s="222"/>
      <c r="D121" s="222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R121" s="29"/>
      <c r="AS121" s="281"/>
      <c r="AT121" s="29"/>
      <c r="AU121" s="29"/>
      <c r="AV121" s="29"/>
    </row>
    <row r="122" spans="1:48" x14ac:dyDescent="0.25">
      <c r="A122" s="29"/>
      <c r="B122" s="6"/>
      <c r="C122" s="222"/>
      <c r="D122" s="222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R122" s="29"/>
      <c r="AS122" s="281"/>
      <c r="AT122" s="29"/>
      <c r="AU122" s="29"/>
      <c r="AV122" s="29"/>
    </row>
    <row r="123" spans="1:48" x14ac:dyDescent="0.25">
      <c r="A123" s="29"/>
      <c r="B123" s="6"/>
      <c r="C123" s="222"/>
      <c r="D123" s="222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R123" s="29"/>
      <c r="AS123" s="281"/>
      <c r="AT123" s="29"/>
      <c r="AU123" s="29"/>
      <c r="AV123" s="29"/>
    </row>
    <row r="124" spans="1:48" x14ac:dyDescent="0.25">
      <c r="A124" s="29"/>
      <c r="B124" s="6"/>
      <c r="C124" s="222"/>
      <c r="D124" s="222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R124" s="29"/>
      <c r="AS124" s="281"/>
      <c r="AT124" s="29"/>
      <c r="AU124" s="29"/>
      <c r="AV124" s="29"/>
    </row>
    <row r="125" spans="1:48" x14ac:dyDescent="0.25">
      <c r="A125" s="29"/>
      <c r="B125" s="6"/>
      <c r="C125" s="222"/>
      <c r="D125" s="222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R125" s="29"/>
      <c r="AS125" s="281"/>
      <c r="AT125" s="29"/>
      <c r="AU125" s="29"/>
      <c r="AV125" s="29"/>
    </row>
    <row r="126" spans="1:48" x14ac:dyDescent="0.25">
      <c r="A126" s="29"/>
      <c r="B126" s="6"/>
      <c r="C126" s="222"/>
      <c r="D126" s="222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R126" s="29"/>
      <c r="AS126" s="281"/>
      <c r="AT126" s="29"/>
      <c r="AU126" s="29"/>
      <c r="AV126" s="29"/>
    </row>
    <row r="127" spans="1:48" x14ac:dyDescent="0.25">
      <c r="A127" s="29"/>
      <c r="B127" s="6"/>
      <c r="C127" s="222"/>
      <c r="D127" s="222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R127" s="29"/>
      <c r="AS127" s="281"/>
      <c r="AT127" s="29"/>
      <c r="AU127" s="29"/>
      <c r="AV127" s="29"/>
    </row>
    <row r="128" spans="1:48" x14ac:dyDescent="0.25">
      <c r="A128" s="29"/>
      <c r="B128" s="6"/>
      <c r="C128" s="222"/>
      <c r="D128" s="222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R128" s="29"/>
      <c r="AS128" s="281"/>
      <c r="AT128" s="29"/>
      <c r="AU128" s="29"/>
      <c r="AV128" s="29"/>
    </row>
    <row r="129" spans="1:48" x14ac:dyDescent="0.25">
      <c r="A129" s="29"/>
      <c r="B129" s="6"/>
      <c r="C129" s="222"/>
      <c r="D129" s="222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R129" s="29"/>
      <c r="AS129" s="281"/>
      <c r="AT129" s="29"/>
      <c r="AU129" s="29"/>
      <c r="AV129" s="29"/>
    </row>
    <row r="130" spans="1:48" x14ac:dyDescent="0.25">
      <c r="A130" s="29"/>
      <c r="B130" s="6"/>
      <c r="C130" s="222"/>
      <c r="D130" s="222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R130" s="29"/>
      <c r="AS130" s="281"/>
      <c r="AT130" s="29"/>
      <c r="AU130" s="29"/>
      <c r="AV130" s="29"/>
    </row>
    <row r="131" spans="1:48" x14ac:dyDescent="0.25">
      <c r="A131" s="29"/>
      <c r="B131" s="6"/>
      <c r="C131" s="222"/>
      <c r="D131" s="222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R131" s="29"/>
      <c r="AS131" s="281"/>
      <c r="AT131" s="29"/>
      <c r="AU131" s="29"/>
      <c r="AV131" s="29"/>
    </row>
    <row r="132" spans="1:48" x14ac:dyDescent="0.25">
      <c r="A132" s="29"/>
      <c r="B132" s="6"/>
      <c r="C132" s="222"/>
      <c r="D132" s="222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R132" s="29"/>
      <c r="AS132" s="281"/>
      <c r="AT132" s="29"/>
      <c r="AU132" s="29"/>
      <c r="AV132" s="29"/>
    </row>
    <row r="133" spans="1:48" x14ac:dyDescent="0.25">
      <c r="A133" s="29"/>
      <c r="B133" s="6"/>
      <c r="C133" s="222"/>
      <c r="D133" s="222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R133" s="29"/>
      <c r="AS133" s="281"/>
      <c r="AT133" s="29"/>
      <c r="AU133" s="29"/>
      <c r="AV133" s="29"/>
    </row>
    <row r="134" spans="1:48" x14ac:dyDescent="0.25">
      <c r="A134" s="29"/>
      <c r="B134" s="6"/>
      <c r="C134" s="222"/>
      <c r="D134" s="222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R134" s="29"/>
      <c r="AS134" s="281"/>
      <c r="AT134" s="29"/>
      <c r="AU134" s="29"/>
      <c r="AV134" s="29"/>
    </row>
    <row r="135" spans="1:48" x14ac:dyDescent="0.25">
      <c r="A135" s="29"/>
      <c r="B135" s="6"/>
      <c r="C135" s="222"/>
      <c r="D135" s="222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R135" s="29"/>
      <c r="AS135" s="281"/>
      <c r="AT135" s="29"/>
      <c r="AU135" s="29"/>
      <c r="AV135" s="29"/>
    </row>
    <row r="136" spans="1:48" x14ac:dyDescent="0.25">
      <c r="A136" s="29"/>
      <c r="B136" s="6"/>
      <c r="C136" s="222"/>
      <c r="D136" s="222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R136" s="29"/>
      <c r="AS136" s="281"/>
      <c r="AT136" s="29"/>
      <c r="AU136" s="29"/>
      <c r="AV136" s="29"/>
    </row>
    <row r="137" spans="1:48" x14ac:dyDescent="0.25">
      <c r="A137" s="29"/>
      <c r="B137" s="6"/>
      <c r="C137" s="222"/>
      <c r="D137" s="222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R137" s="29"/>
      <c r="AS137" s="281"/>
      <c r="AT137" s="29"/>
      <c r="AU137" s="29"/>
      <c r="AV137" s="29"/>
    </row>
    <row r="138" spans="1:48" x14ac:dyDescent="0.25">
      <c r="A138" s="29"/>
      <c r="B138" s="6"/>
      <c r="C138" s="222"/>
      <c r="D138" s="222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R138" s="29"/>
      <c r="AS138" s="281"/>
      <c r="AT138" s="29"/>
      <c r="AU138" s="29"/>
      <c r="AV138" s="29"/>
    </row>
    <row r="139" spans="1:48" x14ac:dyDescent="0.25">
      <c r="A139" s="29"/>
      <c r="B139" s="6"/>
      <c r="C139" s="222"/>
      <c r="D139" s="222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R139" s="29"/>
      <c r="AS139" s="281"/>
      <c r="AT139" s="29"/>
      <c r="AU139" s="29"/>
      <c r="AV139" s="29"/>
    </row>
    <row r="140" spans="1:48" x14ac:dyDescent="0.25">
      <c r="A140" s="29"/>
      <c r="B140" s="6"/>
      <c r="C140" s="222"/>
      <c r="D140" s="222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R140" s="29"/>
      <c r="AS140" s="281"/>
      <c r="AT140" s="29"/>
      <c r="AU140" s="29"/>
      <c r="AV140" s="29"/>
    </row>
    <row r="141" spans="1:48" x14ac:dyDescent="0.25">
      <c r="A141" s="29"/>
      <c r="B141" s="6"/>
      <c r="C141" s="222"/>
      <c r="D141" s="222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R141" s="29"/>
      <c r="AS141" s="281"/>
      <c r="AT141" s="29"/>
      <c r="AU141" s="29"/>
      <c r="AV141" s="29"/>
    </row>
    <row r="142" spans="1:48" x14ac:dyDescent="0.25">
      <c r="A142" s="29"/>
      <c r="B142" s="6"/>
      <c r="C142" s="222"/>
      <c r="D142" s="222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R142" s="29"/>
      <c r="AS142" s="281"/>
      <c r="AT142" s="29"/>
      <c r="AU142" s="29"/>
      <c r="AV142" s="29"/>
    </row>
    <row r="143" spans="1:48" x14ac:dyDescent="0.25">
      <c r="A143" s="29"/>
      <c r="B143" s="6"/>
      <c r="C143" s="222"/>
      <c r="D143" s="222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R143" s="29"/>
      <c r="AS143" s="281"/>
      <c r="AT143" s="29"/>
      <c r="AU143" s="29"/>
      <c r="AV143" s="29"/>
    </row>
    <row r="144" spans="1:48" x14ac:dyDescent="0.25">
      <c r="A144" s="29"/>
      <c r="B144" s="6"/>
      <c r="C144" s="222"/>
      <c r="D144" s="222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R144" s="29"/>
      <c r="AS144" s="281"/>
      <c r="AT144" s="29"/>
      <c r="AU144" s="29"/>
      <c r="AV144" s="29"/>
    </row>
    <row r="145" spans="1:48" x14ac:dyDescent="0.25">
      <c r="A145" s="29"/>
      <c r="B145" s="6"/>
      <c r="C145" s="222"/>
      <c r="D145" s="222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R145" s="29"/>
      <c r="AS145" s="281"/>
      <c r="AT145" s="29"/>
      <c r="AU145" s="29"/>
      <c r="AV145" s="29"/>
    </row>
    <row r="146" spans="1:48" x14ac:dyDescent="0.25">
      <c r="A146" s="29"/>
      <c r="B146" s="6"/>
      <c r="C146" s="222"/>
      <c r="D146" s="222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R146" s="29"/>
      <c r="AS146" s="281"/>
      <c r="AT146" s="29"/>
      <c r="AU146" s="29"/>
      <c r="AV146" s="29"/>
    </row>
    <row r="147" spans="1:48" x14ac:dyDescent="0.25">
      <c r="A147" s="29"/>
      <c r="B147" s="6"/>
      <c r="C147" s="222"/>
      <c r="D147" s="222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R147" s="29"/>
      <c r="AS147" s="281"/>
      <c r="AT147" s="29"/>
      <c r="AU147" s="29"/>
      <c r="AV147" s="29"/>
    </row>
    <row r="148" spans="1:48" x14ac:dyDescent="0.25">
      <c r="A148" s="29"/>
      <c r="B148" s="6"/>
      <c r="C148" s="222"/>
      <c r="D148" s="222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R148" s="29"/>
      <c r="AS148" s="281"/>
      <c r="AT148" s="29"/>
      <c r="AU148" s="29"/>
      <c r="AV148" s="29"/>
    </row>
    <row r="149" spans="1:48" x14ac:dyDescent="0.25">
      <c r="A149" s="29"/>
      <c r="B149" s="6"/>
      <c r="C149" s="222"/>
      <c r="D149" s="222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R149" s="29"/>
      <c r="AS149" s="281"/>
      <c r="AT149" s="29"/>
      <c r="AU149" s="29"/>
      <c r="AV149" s="29"/>
    </row>
    <row r="150" spans="1:48" x14ac:dyDescent="0.25">
      <c r="A150" s="29"/>
      <c r="B150" s="6"/>
      <c r="C150" s="222"/>
      <c r="D150" s="222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R150" s="29"/>
      <c r="AS150" s="281"/>
      <c r="AT150" s="29"/>
      <c r="AU150" s="29"/>
      <c r="AV150" s="29"/>
    </row>
    <row r="151" spans="1:48" x14ac:dyDescent="0.25">
      <c r="A151" s="29"/>
      <c r="B151" s="6"/>
      <c r="C151" s="222"/>
      <c r="D151" s="222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R151" s="29"/>
      <c r="AS151" s="281"/>
      <c r="AT151" s="29"/>
      <c r="AU151" s="29"/>
      <c r="AV151" s="29"/>
    </row>
    <row r="152" spans="1:48" x14ac:dyDescent="0.25">
      <c r="A152" s="29"/>
      <c r="B152" s="6"/>
      <c r="C152" s="222"/>
      <c r="D152" s="222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R152" s="29"/>
      <c r="AS152" s="281"/>
      <c r="AT152" s="29"/>
      <c r="AU152" s="29"/>
      <c r="AV152" s="29"/>
    </row>
    <row r="153" spans="1:48" x14ac:dyDescent="0.25">
      <c r="A153" s="29"/>
      <c r="B153" s="6"/>
      <c r="C153" s="222"/>
      <c r="D153" s="222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R153" s="29"/>
      <c r="AS153" s="281"/>
      <c r="AT153" s="29"/>
      <c r="AU153" s="29"/>
      <c r="AV153" s="29"/>
    </row>
    <row r="154" spans="1:48" x14ac:dyDescent="0.25">
      <c r="A154" s="29"/>
      <c r="B154" s="6"/>
      <c r="C154" s="222"/>
      <c r="D154" s="222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R154" s="29"/>
      <c r="AS154" s="281"/>
      <c r="AT154" s="29"/>
      <c r="AU154" s="29"/>
      <c r="AV154" s="29"/>
    </row>
    <row r="155" spans="1:48" x14ac:dyDescent="0.25">
      <c r="A155" s="29"/>
      <c r="B155" s="6"/>
      <c r="C155" s="222"/>
      <c r="D155" s="222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R155" s="29"/>
      <c r="AS155" s="281"/>
      <c r="AT155" s="29"/>
      <c r="AU155" s="29"/>
      <c r="AV155" s="29"/>
    </row>
    <row r="156" spans="1:48" x14ac:dyDescent="0.25">
      <c r="A156" s="29"/>
      <c r="B156" s="6"/>
      <c r="C156" s="222"/>
      <c r="D156" s="222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R156" s="29"/>
      <c r="AS156" s="281"/>
      <c r="AT156" s="29"/>
      <c r="AU156" s="29"/>
      <c r="AV156" s="29"/>
    </row>
    <row r="157" spans="1:48" x14ac:dyDescent="0.25">
      <c r="A157" s="29"/>
      <c r="B157" s="6"/>
      <c r="C157" s="222"/>
      <c r="D157" s="222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R157" s="29"/>
      <c r="AS157" s="281"/>
      <c r="AT157" s="29"/>
      <c r="AU157" s="29"/>
      <c r="AV157" s="29"/>
    </row>
    <row r="158" spans="1:48" x14ac:dyDescent="0.25">
      <c r="A158" s="29"/>
      <c r="B158" s="6"/>
      <c r="C158" s="222"/>
      <c r="D158" s="222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R158" s="29"/>
      <c r="AS158" s="281"/>
      <c r="AT158" s="29"/>
      <c r="AU158" s="29"/>
      <c r="AV158" s="29"/>
    </row>
    <row r="159" spans="1:48" x14ac:dyDescent="0.25">
      <c r="A159" s="29"/>
      <c r="B159" s="6"/>
      <c r="C159" s="222"/>
      <c r="D159" s="222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R159" s="29"/>
      <c r="AS159" s="281"/>
      <c r="AT159" s="29"/>
      <c r="AU159" s="29"/>
      <c r="AV159" s="29"/>
    </row>
    <row r="160" spans="1:48" x14ac:dyDescent="0.25">
      <c r="A160" s="29"/>
      <c r="B160" s="6"/>
      <c r="C160" s="222"/>
      <c r="D160" s="222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R160" s="29"/>
      <c r="AS160" s="281"/>
      <c r="AT160" s="29"/>
      <c r="AU160" s="29"/>
      <c r="AV160" s="29"/>
    </row>
    <row r="161" spans="1:48" x14ac:dyDescent="0.25">
      <c r="A161" s="29"/>
      <c r="B161" s="6"/>
      <c r="C161" s="222"/>
      <c r="D161" s="222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R161" s="29"/>
      <c r="AS161" s="281"/>
      <c r="AT161" s="29"/>
      <c r="AU161" s="29"/>
      <c r="AV161" s="29"/>
    </row>
    <row r="162" spans="1:48" x14ac:dyDescent="0.25">
      <c r="A162" s="29"/>
      <c r="B162" s="6"/>
      <c r="C162" s="222"/>
      <c r="D162" s="222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R162" s="29"/>
      <c r="AS162" s="281"/>
      <c r="AT162" s="29"/>
      <c r="AU162" s="29"/>
      <c r="AV162" s="29"/>
    </row>
    <row r="163" spans="1:48" x14ac:dyDescent="0.25">
      <c r="A163" s="29"/>
      <c r="B163" s="6"/>
      <c r="C163" s="222"/>
      <c r="D163" s="222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R163" s="29"/>
      <c r="AS163" s="281"/>
      <c r="AT163" s="29"/>
      <c r="AU163" s="29"/>
      <c r="AV163" s="29"/>
    </row>
    <row r="164" spans="1:48" x14ac:dyDescent="0.25">
      <c r="A164" s="29"/>
      <c r="B164" s="6"/>
      <c r="C164" s="222"/>
      <c r="D164" s="222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R164" s="29"/>
      <c r="AS164" s="281"/>
      <c r="AT164" s="29"/>
      <c r="AU164" s="29"/>
      <c r="AV164" s="29"/>
    </row>
    <row r="165" spans="1:48" x14ac:dyDescent="0.25">
      <c r="A165" s="29"/>
      <c r="B165" s="6"/>
      <c r="C165" s="222"/>
      <c r="D165" s="222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R165" s="29"/>
      <c r="AS165" s="281"/>
      <c r="AT165" s="29"/>
      <c r="AU165" s="29"/>
      <c r="AV165" s="29"/>
    </row>
    <row r="166" spans="1:48" x14ac:dyDescent="0.25">
      <c r="A166" s="29"/>
      <c r="B166" s="6"/>
      <c r="C166" s="222"/>
      <c r="D166" s="222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R166" s="29"/>
      <c r="AS166" s="281"/>
      <c r="AT166" s="29"/>
      <c r="AU166" s="29"/>
      <c r="AV166" s="29"/>
    </row>
    <row r="167" spans="1:48" x14ac:dyDescent="0.25">
      <c r="A167" s="29"/>
      <c r="B167" s="6"/>
      <c r="C167" s="222"/>
      <c r="D167" s="222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R167" s="29"/>
      <c r="AS167" s="281"/>
      <c r="AT167" s="29"/>
      <c r="AU167" s="29"/>
      <c r="AV167" s="29"/>
    </row>
    <row r="168" spans="1:48" x14ac:dyDescent="0.25">
      <c r="A168" s="29"/>
      <c r="B168" s="6"/>
      <c r="C168" s="222"/>
      <c r="D168" s="222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R168" s="29"/>
      <c r="AS168" s="281"/>
      <c r="AT168" s="29"/>
      <c r="AU168" s="29"/>
      <c r="AV168" s="29"/>
    </row>
    <row r="169" spans="1:48" x14ac:dyDescent="0.25">
      <c r="A169" s="29"/>
      <c r="B169" s="6"/>
      <c r="C169" s="222"/>
      <c r="D169" s="222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R169" s="29"/>
      <c r="AS169" s="281"/>
      <c r="AT169" s="29"/>
      <c r="AU169" s="29"/>
      <c r="AV169" s="29"/>
    </row>
    <row r="170" spans="1:48" x14ac:dyDescent="0.25">
      <c r="A170" s="29"/>
      <c r="B170" s="6"/>
      <c r="C170" s="222"/>
      <c r="D170" s="222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R170" s="29"/>
      <c r="AS170" s="281"/>
      <c r="AT170" s="29"/>
      <c r="AU170" s="29"/>
      <c r="AV170" s="29"/>
    </row>
    <row r="171" spans="1:48" x14ac:dyDescent="0.25">
      <c r="A171" s="29"/>
      <c r="B171" s="6"/>
      <c r="C171" s="222"/>
      <c r="D171" s="222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R171" s="29"/>
      <c r="AS171" s="281"/>
      <c r="AT171" s="29"/>
      <c r="AU171" s="29"/>
      <c r="AV171" s="29"/>
    </row>
    <row r="172" spans="1:48" x14ac:dyDescent="0.25">
      <c r="A172" s="29"/>
      <c r="B172" s="6"/>
      <c r="C172" s="222"/>
      <c r="D172" s="222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R172" s="29"/>
      <c r="AS172" s="281"/>
      <c r="AT172" s="29"/>
      <c r="AU172" s="29"/>
      <c r="AV172" s="29"/>
    </row>
    <row r="173" spans="1:48" x14ac:dyDescent="0.25">
      <c r="A173" s="29"/>
      <c r="B173" s="6"/>
      <c r="C173" s="222"/>
      <c r="D173" s="222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R173" s="29"/>
      <c r="AS173" s="281"/>
      <c r="AT173" s="29"/>
      <c r="AU173" s="29"/>
      <c r="AV173" s="29"/>
    </row>
    <row r="174" spans="1:48" x14ac:dyDescent="0.25">
      <c r="A174" s="29"/>
      <c r="B174" s="6"/>
      <c r="C174" s="222"/>
      <c r="D174" s="222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R174" s="29"/>
      <c r="AS174" s="281"/>
      <c r="AT174" s="29"/>
      <c r="AU174" s="29"/>
      <c r="AV174" s="29"/>
    </row>
  </sheetData>
  <autoFilter ref="A13:AV101" xr:uid="{00000000-0009-0000-0000-000000000000}"/>
  <mergeCells count="51">
    <mergeCell ref="E8:J8"/>
    <mergeCell ref="L8:N8"/>
    <mergeCell ref="E9:J9"/>
    <mergeCell ref="R10:Y11"/>
    <mergeCell ref="F1:L1"/>
    <mergeCell ref="E3:F3"/>
    <mergeCell ref="E5:J5"/>
    <mergeCell ref="E6:J6"/>
    <mergeCell ref="E7:J7"/>
    <mergeCell ref="L7:M7"/>
    <mergeCell ref="AK10:AK13"/>
    <mergeCell ref="AS10:AS13"/>
    <mergeCell ref="AU10:AU13"/>
    <mergeCell ref="AV10:AV13"/>
    <mergeCell ref="AL10:AL13"/>
    <mergeCell ref="AM10:AM13"/>
    <mergeCell ref="AN10:AN13"/>
    <mergeCell ref="AO10:AO13"/>
    <mergeCell ref="AR10:AR13"/>
    <mergeCell ref="AP10:AP13"/>
    <mergeCell ref="AJ10:AJ13"/>
    <mergeCell ref="AD10:AD13"/>
    <mergeCell ref="Z10:AC11"/>
    <mergeCell ref="Z12:Z13"/>
    <mergeCell ref="AA12:AA13"/>
    <mergeCell ref="AB12:AB13"/>
    <mergeCell ref="AC12:AC13"/>
    <mergeCell ref="AI10:AI13"/>
    <mergeCell ref="AE10:AE13"/>
    <mergeCell ref="AF10:AF13"/>
    <mergeCell ref="AG10:AG13"/>
    <mergeCell ref="AH10:AH13"/>
    <mergeCell ref="C10:C13"/>
    <mergeCell ref="S99:V99"/>
    <mergeCell ref="D10:D13"/>
    <mergeCell ref="A10:A13"/>
    <mergeCell ref="J10:J13"/>
    <mergeCell ref="B10:B13"/>
    <mergeCell ref="O12:Q12"/>
    <mergeCell ref="K10:Q11"/>
    <mergeCell ref="K12:N12"/>
    <mergeCell ref="H10:H13"/>
    <mergeCell ref="I10:I13"/>
    <mergeCell ref="W99:Y99"/>
    <mergeCell ref="E99:H99"/>
    <mergeCell ref="K99:N99"/>
    <mergeCell ref="E10:E13"/>
    <mergeCell ref="F10:F13"/>
    <mergeCell ref="G10:G13"/>
    <mergeCell ref="R12:V12"/>
    <mergeCell ref="W12:Y12"/>
  </mergeCells>
  <hyperlinks>
    <hyperlink ref="A63" r:id="rId1" xr:uid="{00000000-0004-0000-0000-000000000000}"/>
    <hyperlink ref="A65" r:id="rId2" xr:uid="{00000000-0004-0000-0000-000001000000}"/>
    <hyperlink ref="A25" r:id="rId3" display="Mark Casida" xr:uid="{00000000-0004-0000-0000-000002000000}"/>
    <hyperlink ref="A28" r:id="rId4" xr:uid="{00000000-0004-0000-0000-000003000000}"/>
    <hyperlink ref="A44" r:id="rId5" display="Raphaël Rossignol" xr:uid="{00000000-0004-0000-0000-000006000000}"/>
    <hyperlink ref="A46" r:id="rId6" display="Edouard Oudet" xr:uid="{00000000-0004-0000-0000-000007000000}"/>
    <hyperlink ref="A59" r:id="rId7" xr:uid="{00000000-0004-0000-0000-000008000000}"/>
    <hyperlink ref="A48" r:id="rId8" display="Hervé Pajot" xr:uid="{00000000-0004-0000-0000-000009000000}"/>
    <hyperlink ref="A42" r:id="rId9" xr:uid="{00000000-0004-0000-0000-00000B000000}"/>
    <hyperlink ref="A21" r:id="rId10" xr:uid="{00000000-0004-0000-0000-00000C000000}"/>
    <hyperlink ref="A70" r:id="rId11" xr:uid="{00000000-0004-0000-0000-00000E000000}"/>
    <hyperlink ref="A18" r:id="rId12" display="Ricardo Garcia" xr:uid="{00000000-0004-0000-0000-00000F000000}"/>
    <hyperlink ref="A36" r:id="rId13" xr:uid="{00000000-0004-0000-0000-000010000000}"/>
    <hyperlink ref="A86" r:id="rId14" xr:uid="{00000000-0004-0000-0000-000011000000}"/>
    <hyperlink ref="A57" r:id="rId15" xr:uid="{00000000-0004-0000-0000-000013000000}"/>
    <hyperlink ref="A55" r:id="rId16" xr:uid="{00000000-0004-0000-0000-000014000000}"/>
    <hyperlink ref="A53" r:id="rId17" xr:uid="{00000000-0004-0000-0000-000015000000}"/>
    <hyperlink ref="A32" r:id="rId18" xr:uid="{00000000-0004-0000-0000-000016000000}"/>
    <hyperlink ref="A38" r:id="rId19" xr:uid="{C8FC30F0-7E62-461C-B964-3A0203E49372}"/>
    <hyperlink ref="A30" r:id="rId20" xr:uid="{59A493FD-EF50-483B-8916-5135EC08EE6A}"/>
    <hyperlink ref="A73" r:id="rId21" xr:uid="{301F2991-5B41-4312-93DE-0151611AEAE8}"/>
    <hyperlink ref="A90" r:id="rId22" xr:uid="{EFBC6DC5-01BC-42CD-A1FC-131805771982}"/>
    <hyperlink ref="A34" r:id="rId23" display="Carole Adam, François Puitg" xr:uid="{63C833D1-8A6A-45DF-A61E-3A96183465E3}"/>
  </hyperlinks>
  <printOptions horizontalCentered="1"/>
  <pageMargins left="0.11811023622047245" right="0.11811023622047245" top="0.35433070866141736" bottom="0.35433070866141736" header="0.31496062992125984" footer="0.31496062992125984"/>
  <pageSetup paperSize="9" scale="22" orientation="landscape" cellComments="asDisplayed" r:id="rId24"/>
  <drawing r:id="rId25"/>
  <legacyDrawing r:id="rId2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pageSetUpPr fitToPage="1"/>
  </sheetPr>
  <dimension ref="A1:AV250"/>
  <sheetViews>
    <sheetView topLeftCell="E1" zoomScale="80" zoomScaleNormal="80" zoomScaleSheetLayoutView="80" workbookViewId="0">
      <selection activeCell="W37" sqref="W37"/>
    </sheetView>
  </sheetViews>
  <sheetFormatPr baseColWidth="10" defaultColWidth="10.85546875" defaultRowHeight="15.75" x14ac:dyDescent="0.25"/>
  <cols>
    <col min="1" max="1" width="40.7109375" style="82" customWidth="1"/>
    <col min="2" max="2" width="12.7109375" style="4" customWidth="1"/>
    <col min="3" max="4" width="27.42578125" style="27" customWidth="1"/>
    <col min="5" max="5" width="80.42578125" style="29" customWidth="1"/>
    <col min="6" max="10" width="10.7109375" style="130" customWidth="1"/>
    <col min="11" max="11" width="28.42578125" style="130" customWidth="1"/>
    <col min="12" max="12" width="17.7109375" style="129" customWidth="1"/>
    <col min="13" max="13" width="10.7109375" style="130" customWidth="1"/>
    <col min="14" max="16" width="10.7109375" style="129" customWidth="1"/>
    <col min="17" max="17" width="10.7109375" style="130" customWidth="1"/>
    <col min="18" max="18" width="15.7109375" style="130" customWidth="1"/>
    <col min="19" max="19" width="10.7109375" style="130" customWidth="1"/>
    <col min="20" max="20" width="10.7109375" style="129" customWidth="1"/>
    <col min="21" max="22" width="15.7109375" style="29" customWidth="1"/>
    <col min="23" max="24" width="10.7109375" style="129" customWidth="1"/>
    <col min="25" max="25" width="10.7109375" style="130" customWidth="1"/>
    <col min="26" max="29" width="11.42578125" style="130"/>
    <col min="30" max="42" width="10.85546875" style="130" customWidth="1"/>
    <col min="43" max="43" width="10.85546875" style="29" customWidth="1"/>
    <col min="44" max="44" width="12.42578125" style="130" customWidth="1"/>
    <col min="45" max="45" width="11.42578125" style="215" customWidth="1"/>
    <col min="46" max="46" width="11.42578125" style="130" customWidth="1"/>
    <col min="47" max="48" width="11.42578125" style="216" customWidth="1"/>
    <col min="49" max="16384" width="10.85546875" style="29"/>
  </cols>
  <sheetData>
    <row r="1" spans="1:48" ht="15" x14ac:dyDescent="0.25">
      <c r="A1" s="73"/>
      <c r="B1" s="29"/>
      <c r="C1" s="128"/>
      <c r="D1" s="128"/>
      <c r="F1" s="715" t="s">
        <v>16</v>
      </c>
      <c r="G1" s="715"/>
      <c r="H1" s="715"/>
      <c r="I1" s="715"/>
      <c r="J1" s="715"/>
      <c r="K1" s="715"/>
      <c r="L1" s="715"/>
      <c r="M1" s="125"/>
      <c r="N1" s="125"/>
      <c r="O1" s="125"/>
      <c r="P1" s="29"/>
      <c r="Q1" s="29"/>
      <c r="R1" s="29"/>
      <c r="S1" s="29"/>
      <c r="AQ1" s="130"/>
      <c r="AS1" s="130"/>
      <c r="AU1" s="130"/>
      <c r="AV1" s="130"/>
    </row>
    <row r="2" spans="1:48" ht="15" x14ac:dyDescent="0.25">
      <c r="A2" s="73"/>
      <c r="B2" s="29"/>
      <c r="C2" s="128"/>
      <c r="D2" s="128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29"/>
      <c r="Q2" s="29"/>
      <c r="R2" s="29"/>
      <c r="S2" s="29"/>
      <c r="AQ2" s="130"/>
      <c r="AS2" s="130"/>
      <c r="AU2" s="130"/>
      <c r="AV2" s="130"/>
    </row>
    <row r="3" spans="1:48" ht="15" x14ac:dyDescent="0.25">
      <c r="A3" s="73"/>
      <c r="B3" s="29"/>
      <c r="C3" s="128"/>
      <c r="D3" s="128"/>
      <c r="E3" s="710" t="s">
        <v>420</v>
      </c>
      <c r="F3" s="710"/>
      <c r="G3" s="29"/>
      <c r="H3" s="29"/>
      <c r="I3" s="29"/>
      <c r="J3" s="29"/>
      <c r="K3" s="29"/>
      <c r="L3" s="29" t="s">
        <v>904</v>
      </c>
      <c r="M3" s="29"/>
      <c r="N3" s="29"/>
      <c r="O3" s="29"/>
      <c r="P3" s="29"/>
      <c r="Q3" s="29"/>
      <c r="R3" s="29"/>
      <c r="S3" s="29"/>
      <c r="AQ3" s="130"/>
      <c r="AS3" s="130"/>
      <c r="AU3" s="130"/>
      <c r="AV3" s="130"/>
    </row>
    <row r="4" spans="1:48" thickBot="1" x14ac:dyDescent="0.3">
      <c r="A4" s="73"/>
      <c r="B4" s="29"/>
      <c r="C4" s="128"/>
      <c r="D4" s="128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AQ4" s="130"/>
      <c r="AS4" s="130"/>
      <c r="AU4" s="130"/>
      <c r="AV4" s="130"/>
    </row>
    <row r="5" spans="1:48" ht="20.100000000000001" customHeight="1" x14ac:dyDescent="0.25">
      <c r="A5" s="28"/>
      <c r="B5" s="29"/>
      <c r="C5" s="3"/>
      <c r="D5" s="3"/>
      <c r="E5" s="716" t="s">
        <v>407</v>
      </c>
      <c r="F5" s="717"/>
      <c r="G5" s="717"/>
      <c r="H5" s="717"/>
      <c r="I5" s="717"/>
      <c r="J5" s="717"/>
      <c r="K5" s="20" t="s">
        <v>408</v>
      </c>
      <c r="L5" s="20" t="s">
        <v>409</v>
      </c>
      <c r="M5" s="19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1"/>
      <c r="AQ5" s="130"/>
      <c r="AS5" s="130"/>
      <c r="AU5" s="130"/>
      <c r="AV5" s="130"/>
    </row>
    <row r="6" spans="1:48" ht="20.100000000000001" customHeight="1" x14ac:dyDescent="0.25">
      <c r="A6" s="28"/>
      <c r="B6" s="29"/>
      <c r="C6" s="3"/>
      <c r="D6" s="3"/>
      <c r="E6" s="709" t="s">
        <v>410</v>
      </c>
      <c r="F6" s="710"/>
      <c r="G6" s="710"/>
      <c r="H6" s="710"/>
      <c r="I6" s="710"/>
      <c r="J6" s="710"/>
      <c r="K6" s="17" t="s">
        <v>411</v>
      </c>
      <c r="L6" s="17" t="s">
        <v>412</v>
      </c>
      <c r="M6" s="18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6"/>
      <c r="AQ6" s="130"/>
      <c r="AS6" s="130"/>
      <c r="AU6" s="130"/>
      <c r="AV6" s="130"/>
    </row>
    <row r="7" spans="1:48" ht="20.100000000000001" customHeight="1" x14ac:dyDescent="0.25">
      <c r="A7" s="28"/>
      <c r="B7" s="29"/>
      <c r="C7" s="3"/>
      <c r="D7" s="3"/>
      <c r="E7" s="709" t="s">
        <v>413</v>
      </c>
      <c r="F7" s="710"/>
      <c r="G7" s="710"/>
      <c r="H7" s="710"/>
      <c r="I7" s="710"/>
      <c r="J7" s="710"/>
      <c r="K7" s="16" t="s">
        <v>414</v>
      </c>
      <c r="L7" s="711" t="s">
        <v>415</v>
      </c>
      <c r="M7" s="712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6"/>
      <c r="AQ7" s="130"/>
      <c r="AS7" s="130"/>
      <c r="AU7" s="130"/>
      <c r="AV7" s="130"/>
    </row>
    <row r="8" spans="1:48" ht="20.100000000000001" customHeight="1" x14ac:dyDescent="0.25">
      <c r="A8" s="28"/>
      <c r="B8" s="29"/>
      <c r="C8" s="3"/>
      <c r="D8" s="3"/>
      <c r="E8" s="709" t="s">
        <v>416</v>
      </c>
      <c r="F8" s="710"/>
      <c r="G8" s="710"/>
      <c r="H8" s="710"/>
      <c r="I8" s="710"/>
      <c r="J8" s="710"/>
      <c r="K8" s="17" t="s">
        <v>417</v>
      </c>
      <c r="L8" s="711" t="s">
        <v>418</v>
      </c>
      <c r="M8" s="712"/>
      <c r="N8" s="712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6"/>
      <c r="AQ8" s="130"/>
      <c r="AS8" s="130"/>
      <c r="AU8" s="130"/>
      <c r="AV8" s="130"/>
    </row>
    <row r="9" spans="1:48" ht="20.100000000000001" customHeight="1" thickBot="1" x14ac:dyDescent="0.3">
      <c r="A9" s="28"/>
      <c r="B9" s="29"/>
      <c r="C9" s="3"/>
      <c r="D9" s="3"/>
      <c r="E9" s="713" t="s">
        <v>419</v>
      </c>
      <c r="F9" s="714"/>
      <c r="G9" s="714"/>
      <c r="H9" s="714"/>
      <c r="I9" s="714"/>
      <c r="J9" s="714"/>
      <c r="K9" s="37"/>
      <c r="L9" s="22"/>
      <c r="M9" s="23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9"/>
      <c r="AQ9" s="130"/>
      <c r="AS9" s="130"/>
      <c r="AU9" s="130"/>
      <c r="AV9" s="130"/>
    </row>
    <row r="10" spans="1:48" ht="15" customHeight="1" x14ac:dyDescent="0.25">
      <c r="A10" s="671" t="s">
        <v>30</v>
      </c>
      <c r="B10" s="676" t="s">
        <v>396</v>
      </c>
      <c r="C10" s="664" t="s">
        <v>861</v>
      </c>
      <c r="D10" s="668" t="s">
        <v>862</v>
      </c>
      <c r="E10" s="655" t="s">
        <v>401</v>
      </c>
      <c r="F10" s="658" t="s">
        <v>22</v>
      </c>
      <c r="G10" s="658" t="s">
        <v>2</v>
      </c>
      <c r="H10" s="658" t="s">
        <v>0</v>
      </c>
      <c r="I10" s="685" t="s">
        <v>1</v>
      </c>
      <c r="J10" s="658" t="s">
        <v>17</v>
      </c>
      <c r="K10" s="679" t="s">
        <v>23</v>
      </c>
      <c r="L10" s="680"/>
      <c r="M10" s="680"/>
      <c r="N10" s="680"/>
      <c r="O10" s="680"/>
      <c r="P10" s="680"/>
      <c r="Q10" s="681"/>
      <c r="R10" s="679" t="s">
        <v>23</v>
      </c>
      <c r="S10" s="680"/>
      <c r="T10" s="680"/>
      <c r="U10" s="680"/>
      <c r="V10" s="680"/>
      <c r="W10" s="680"/>
      <c r="X10" s="680"/>
      <c r="Y10" s="681"/>
      <c r="Z10" s="689" t="s">
        <v>3</v>
      </c>
      <c r="AA10" s="690"/>
      <c r="AB10" s="690"/>
      <c r="AC10" s="691"/>
      <c r="AD10" s="740" t="s">
        <v>67</v>
      </c>
      <c r="AE10" s="730" t="s">
        <v>68</v>
      </c>
      <c r="AF10" s="730" t="s">
        <v>69</v>
      </c>
      <c r="AG10" s="727" t="s">
        <v>403</v>
      </c>
      <c r="AH10" s="730" t="s">
        <v>70</v>
      </c>
      <c r="AI10" s="733" t="s">
        <v>405</v>
      </c>
      <c r="AJ10" s="733" t="s">
        <v>82</v>
      </c>
      <c r="AK10" s="730" t="s">
        <v>385</v>
      </c>
      <c r="AL10" s="733" t="s">
        <v>71</v>
      </c>
      <c r="AM10" s="733" t="s">
        <v>72</v>
      </c>
      <c r="AN10" s="733" t="s">
        <v>73</v>
      </c>
      <c r="AO10" s="733" t="s">
        <v>74</v>
      </c>
      <c r="AP10" s="719" t="s">
        <v>469</v>
      </c>
      <c r="AR10" s="708" t="s">
        <v>83</v>
      </c>
      <c r="AS10" s="703" t="s">
        <v>86</v>
      </c>
      <c r="AU10" s="704" t="s">
        <v>84</v>
      </c>
      <c r="AV10" s="704" t="s">
        <v>85</v>
      </c>
    </row>
    <row r="11" spans="1:48" ht="15.75" customHeight="1" thickBot="1" x14ac:dyDescent="0.3">
      <c r="A11" s="672"/>
      <c r="B11" s="677"/>
      <c r="C11" s="665"/>
      <c r="D11" s="669"/>
      <c r="E11" s="656"/>
      <c r="F11" s="659"/>
      <c r="G11" s="659"/>
      <c r="H11" s="659"/>
      <c r="I11" s="674"/>
      <c r="J11" s="674"/>
      <c r="K11" s="682"/>
      <c r="L11" s="683"/>
      <c r="M11" s="683"/>
      <c r="N11" s="683"/>
      <c r="O11" s="683"/>
      <c r="P11" s="683"/>
      <c r="Q11" s="684"/>
      <c r="R11" s="682"/>
      <c r="S11" s="683"/>
      <c r="T11" s="683"/>
      <c r="U11" s="683"/>
      <c r="V11" s="683"/>
      <c r="W11" s="683"/>
      <c r="X11" s="683"/>
      <c r="Y11" s="684"/>
      <c r="Z11" s="692"/>
      <c r="AA11" s="693"/>
      <c r="AB11" s="693"/>
      <c r="AC11" s="694"/>
      <c r="AD11" s="741"/>
      <c r="AE11" s="731"/>
      <c r="AF11" s="731"/>
      <c r="AG11" s="728"/>
      <c r="AH11" s="731"/>
      <c r="AI11" s="728"/>
      <c r="AJ11" s="728"/>
      <c r="AK11" s="731"/>
      <c r="AL11" s="728"/>
      <c r="AM11" s="728"/>
      <c r="AN11" s="728"/>
      <c r="AO11" s="728"/>
      <c r="AP11" s="720"/>
      <c r="AR11" s="708"/>
      <c r="AS11" s="703"/>
      <c r="AU11" s="704"/>
      <c r="AV11" s="704"/>
    </row>
    <row r="12" spans="1:48" ht="15.75" customHeight="1" thickBot="1" x14ac:dyDescent="0.3">
      <c r="A12" s="672"/>
      <c r="B12" s="677"/>
      <c r="C12" s="665"/>
      <c r="D12" s="669"/>
      <c r="E12" s="656"/>
      <c r="F12" s="659"/>
      <c r="G12" s="659"/>
      <c r="H12" s="659"/>
      <c r="I12" s="674"/>
      <c r="J12" s="674"/>
      <c r="K12" s="661" t="s">
        <v>21</v>
      </c>
      <c r="L12" s="662"/>
      <c r="M12" s="662"/>
      <c r="N12" s="662"/>
      <c r="O12" s="661" t="s">
        <v>24</v>
      </c>
      <c r="P12" s="662"/>
      <c r="Q12" s="663"/>
      <c r="R12" s="661" t="s">
        <v>14</v>
      </c>
      <c r="S12" s="662"/>
      <c r="T12" s="662"/>
      <c r="U12" s="662"/>
      <c r="V12" s="329"/>
      <c r="W12" s="661" t="s">
        <v>24</v>
      </c>
      <c r="X12" s="662"/>
      <c r="Y12" s="663"/>
      <c r="Z12" s="695" t="s">
        <v>5</v>
      </c>
      <c r="AA12" s="697" t="s">
        <v>7</v>
      </c>
      <c r="AB12" s="699" t="s">
        <v>6</v>
      </c>
      <c r="AC12" s="701" t="s">
        <v>8</v>
      </c>
      <c r="AD12" s="741"/>
      <c r="AE12" s="731"/>
      <c r="AF12" s="731"/>
      <c r="AG12" s="728"/>
      <c r="AH12" s="731"/>
      <c r="AI12" s="728"/>
      <c r="AJ12" s="728"/>
      <c r="AK12" s="731"/>
      <c r="AL12" s="728"/>
      <c r="AM12" s="728"/>
      <c r="AN12" s="728"/>
      <c r="AO12" s="728"/>
      <c r="AP12" s="720"/>
      <c r="AR12" s="708"/>
      <c r="AS12" s="703"/>
      <c r="AU12" s="704"/>
      <c r="AV12" s="704"/>
    </row>
    <row r="13" spans="1:48" ht="72" customHeight="1" thickBot="1" x14ac:dyDescent="0.3">
      <c r="A13" s="673"/>
      <c r="B13" s="678"/>
      <c r="C13" s="666"/>
      <c r="D13" s="670"/>
      <c r="E13" s="656"/>
      <c r="F13" s="659"/>
      <c r="G13" s="659"/>
      <c r="H13" s="659"/>
      <c r="I13" s="674"/>
      <c r="J13" s="674"/>
      <c r="K13" s="40" t="s">
        <v>25</v>
      </c>
      <c r="L13" s="346" t="s">
        <v>18</v>
      </c>
      <c r="M13" s="41" t="s">
        <v>26</v>
      </c>
      <c r="N13" s="349" t="s">
        <v>19</v>
      </c>
      <c r="O13" s="635" t="s">
        <v>15</v>
      </c>
      <c r="P13" s="82" t="s">
        <v>10</v>
      </c>
      <c r="Q13" s="42" t="s">
        <v>9</v>
      </c>
      <c r="R13" s="43" t="s">
        <v>27</v>
      </c>
      <c r="S13" s="44" t="s">
        <v>28</v>
      </c>
      <c r="T13" s="45" t="s">
        <v>18</v>
      </c>
      <c r="U13" s="13" t="s">
        <v>29</v>
      </c>
      <c r="V13" s="636" t="s">
        <v>20</v>
      </c>
      <c r="W13" s="635" t="s">
        <v>15</v>
      </c>
      <c r="X13" s="82" t="s">
        <v>10</v>
      </c>
      <c r="Y13" s="46" t="s">
        <v>9</v>
      </c>
      <c r="Z13" s="726"/>
      <c r="AA13" s="698"/>
      <c r="AB13" s="700"/>
      <c r="AC13" s="743"/>
      <c r="AD13" s="742"/>
      <c r="AE13" s="732"/>
      <c r="AF13" s="732"/>
      <c r="AG13" s="729"/>
      <c r="AH13" s="732"/>
      <c r="AI13" s="729"/>
      <c r="AJ13" s="729"/>
      <c r="AK13" s="732"/>
      <c r="AL13" s="729"/>
      <c r="AM13" s="729"/>
      <c r="AN13" s="729"/>
      <c r="AO13" s="729"/>
      <c r="AP13" s="721"/>
      <c r="AR13" s="708"/>
      <c r="AS13" s="703"/>
      <c r="AU13" s="704"/>
      <c r="AV13" s="704"/>
    </row>
    <row r="14" spans="1:48" s="145" customFormat="1" ht="20.100000000000001" customHeight="1" x14ac:dyDescent="0.25">
      <c r="A14" s="25" t="s">
        <v>340</v>
      </c>
      <c r="B14" s="52"/>
      <c r="C14" s="123" t="s">
        <v>867</v>
      </c>
      <c r="D14" s="103"/>
      <c r="E14" s="131" t="s">
        <v>118</v>
      </c>
      <c r="F14" s="132" t="s">
        <v>805</v>
      </c>
      <c r="G14" s="132" t="s">
        <v>97</v>
      </c>
      <c r="H14" s="132" t="s">
        <v>47</v>
      </c>
      <c r="I14" s="132">
        <v>6</v>
      </c>
      <c r="J14" s="132">
        <v>2</v>
      </c>
      <c r="K14" s="133" t="s">
        <v>77</v>
      </c>
      <c r="L14" s="138">
        <v>0.3</v>
      </c>
      <c r="M14" s="137" t="s">
        <v>683</v>
      </c>
      <c r="N14" s="631">
        <v>0.5</v>
      </c>
      <c r="O14" s="135"/>
      <c r="P14" s="135"/>
      <c r="Q14" s="136" t="s">
        <v>39</v>
      </c>
      <c r="R14" s="137" t="s">
        <v>9</v>
      </c>
      <c r="S14" s="134" t="s">
        <v>80</v>
      </c>
      <c r="T14" s="138">
        <v>0.3</v>
      </c>
      <c r="U14" s="134" t="s">
        <v>683</v>
      </c>
      <c r="V14" s="637">
        <v>0.5</v>
      </c>
      <c r="W14" s="135"/>
      <c r="X14" s="135"/>
      <c r="Y14" s="140" t="s">
        <v>39</v>
      </c>
      <c r="Z14" s="141">
        <v>22.5</v>
      </c>
      <c r="AA14" s="142"/>
      <c r="AB14" s="142">
        <v>34.5</v>
      </c>
      <c r="AC14" s="140"/>
      <c r="AD14" s="141" t="s">
        <v>32</v>
      </c>
      <c r="AE14" s="142"/>
      <c r="AF14" s="142" t="s">
        <v>39</v>
      </c>
      <c r="AG14" s="142"/>
      <c r="AH14" s="142"/>
      <c r="AI14" s="142"/>
      <c r="AJ14" s="142"/>
      <c r="AK14" s="142"/>
      <c r="AL14" s="142"/>
      <c r="AM14" s="142"/>
      <c r="AN14" s="142"/>
      <c r="AO14" s="143"/>
      <c r="AP14" s="144" t="s">
        <v>39</v>
      </c>
      <c r="AR14" s="146">
        <f>SUM(Z14:AC14)</f>
        <v>57</v>
      </c>
      <c r="AS14" s="147">
        <f>AR14/I14</f>
        <v>9.5</v>
      </c>
      <c r="AT14" s="146"/>
      <c r="AU14" s="148">
        <f>L14+L15+N14</f>
        <v>1</v>
      </c>
      <c r="AV14" s="148" t="e">
        <f>T14+T15+#REF!</f>
        <v>#REF!</v>
      </c>
    </row>
    <row r="15" spans="1:48" s="145" customFormat="1" ht="20.100000000000001" customHeight="1" x14ac:dyDescent="0.25">
      <c r="A15" s="72"/>
      <c r="B15" s="2"/>
      <c r="C15" s="617"/>
      <c r="D15" s="103"/>
      <c r="E15" s="149"/>
      <c r="F15" s="150"/>
      <c r="G15" s="150"/>
      <c r="H15" s="151"/>
      <c r="I15" s="150"/>
      <c r="J15" s="150"/>
      <c r="K15" s="152" t="s">
        <v>77</v>
      </c>
      <c r="L15" s="171">
        <v>0.2</v>
      </c>
      <c r="M15" s="156"/>
      <c r="N15" s="153"/>
      <c r="O15" s="154"/>
      <c r="P15" s="154"/>
      <c r="Q15" s="155"/>
      <c r="R15" s="156"/>
      <c r="S15" s="152" t="s">
        <v>80</v>
      </c>
      <c r="T15" s="157">
        <v>0.2</v>
      </c>
      <c r="U15" s="609"/>
      <c r="V15" s="611"/>
      <c r="W15" s="154"/>
      <c r="X15" s="154"/>
      <c r="Y15" s="151"/>
      <c r="Z15" s="62"/>
      <c r="AA15" s="63"/>
      <c r="AB15" s="63"/>
      <c r="AC15" s="64"/>
      <c r="AD15" s="62" t="s">
        <v>32</v>
      </c>
      <c r="AE15" s="63"/>
      <c r="AF15" s="63" t="s">
        <v>39</v>
      </c>
      <c r="AG15" s="63"/>
      <c r="AH15" s="63"/>
      <c r="AI15" s="63"/>
      <c r="AJ15" s="63"/>
      <c r="AK15" s="63"/>
      <c r="AL15" s="63"/>
      <c r="AM15" s="63"/>
      <c r="AN15" s="63"/>
      <c r="AO15" s="70"/>
      <c r="AP15" s="64" t="s">
        <v>39</v>
      </c>
      <c r="AR15" s="146"/>
      <c r="AS15" s="147"/>
      <c r="AT15" s="146"/>
      <c r="AU15" s="148"/>
      <c r="AV15" s="148"/>
    </row>
    <row r="16" spans="1:48" s="145" customFormat="1" ht="20.100000000000001" customHeight="1" x14ac:dyDescent="0.25">
      <c r="A16" s="83" t="s">
        <v>883</v>
      </c>
      <c r="B16" s="52"/>
      <c r="C16" s="123" t="s">
        <v>866</v>
      </c>
      <c r="D16" s="102"/>
      <c r="E16" s="159" t="s">
        <v>119</v>
      </c>
      <c r="F16" s="160" t="s">
        <v>806</v>
      </c>
      <c r="G16" s="160" t="s">
        <v>98</v>
      </c>
      <c r="H16" s="160" t="s">
        <v>47</v>
      </c>
      <c r="I16" s="160">
        <v>6</v>
      </c>
      <c r="J16" s="160">
        <v>2</v>
      </c>
      <c r="K16" s="161" t="s">
        <v>77</v>
      </c>
      <c r="L16" s="169">
        <v>0.15</v>
      </c>
      <c r="M16" s="165" t="s">
        <v>675</v>
      </c>
      <c r="N16" s="162">
        <v>0.5</v>
      </c>
      <c r="O16" s="163"/>
      <c r="P16" s="163"/>
      <c r="Q16" s="164" t="s">
        <v>39</v>
      </c>
      <c r="R16" s="165" t="s">
        <v>9</v>
      </c>
      <c r="S16" s="161" t="s">
        <v>80</v>
      </c>
      <c r="T16" s="162">
        <v>0.15</v>
      </c>
      <c r="U16" s="608" t="s">
        <v>675</v>
      </c>
      <c r="V16" s="610">
        <v>0.5</v>
      </c>
      <c r="W16" s="163"/>
      <c r="X16" s="163"/>
      <c r="Y16" s="167" t="s">
        <v>39</v>
      </c>
      <c r="Z16" s="59">
        <v>39</v>
      </c>
      <c r="AA16" s="60"/>
      <c r="AB16" s="60">
        <v>16.5</v>
      </c>
      <c r="AC16" s="167"/>
      <c r="AD16" s="59" t="s">
        <v>32</v>
      </c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9"/>
      <c r="AP16" s="61" t="s">
        <v>39</v>
      </c>
      <c r="AR16" s="146">
        <f>SUM(Z16:AC16)</f>
        <v>55.5</v>
      </c>
      <c r="AS16" s="147">
        <f>AR16/I16</f>
        <v>9.25</v>
      </c>
      <c r="AT16" s="146"/>
      <c r="AU16" s="148">
        <f>L16+L17+N16</f>
        <v>1</v>
      </c>
      <c r="AV16" s="148" t="e">
        <f>T16+T17+#REF!</f>
        <v>#REF!</v>
      </c>
    </row>
    <row r="17" spans="1:48" s="145" customFormat="1" ht="20.100000000000001" customHeight="1" x14ac:dyDescent="0.25">
      <c r="A17" s="71"/>
      <c r="B17" s="110"/>
      <c r="C17" s="618"/>
      <c r="D17" s="104"/>
      <c r="E17" s="149"/>
      <c r="F17" s="150"/>
      <c r="G17" s="150"/>
      <c r="H17" s="150"/>
      <c r="I17" s="150"/>
      <c r="J17" s="150"/>
      <c r="K17" s="152" t="s">
        <v>77</v>
      </c>
      <c r="L17" s="171">
        <v>0.35</v>
      </c>
      <c r="M17" s="156"/>
      <c r="N17" s="153"/>
      <c r="O17" s="154"/>
      <c r="P17" s="154"/>
      <c r="Q17" s="155"/>
      <c r="R17" s="156"/>
      <c r="S17" s="152" t="s">
        <v>80</v>
      </c>
      <c r="T17" s="153">
        <v>0.35</v>
      </c>
      <c r="U17" s="609"/>
      <c r="V17" s="611"/>
      <c r="W17" s="154"/>
      <c r="X17" s="154"/>
      <c r="Y17" s="151"/>
      <c r="Z17" s="62"/>
      <c r="AA17" s="63"/>
      <c r="AB17" s="63"/>
      <c r="AC17" s="151"/>
      <c r="AD17" s="62" t="s">
        <v>32</v>
      </c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70"/>
      <c r="AP17" s="64" t="s">
        <v>39</v>
      </c>
      <c r="AR17" s="146"/>
      <c r="AS17" s="147"/>
      <c r="AT17" s="146"/>
      <c r="AU17" s="148"/>
      <c r="AV17" s="148"/>
    </row>
    <row r="18" spans="1:48" s="145" customFormat="1" ht="20.100000000000001" customHeight="1" x14ac:dyDescent="0.25">
      <c r="A18" s="25" t="s">
        <v>354</v>
      </c>
      <c r="B18" s="52"/>
      <c r="C18" s="123" t="s">
        <v>867</v>
      </c>
      <c r="D18" s="102"/>
      <c r="E18" s="159" t="s">
        <v>120</v>
      </c>
      <c r="F18" s="160" t="s">
        <v>554</v>
      </c>
      <c r="G18" s="160" t="s">
        <v>99</v>
      </c>
      <c r="H18" s="167" t="s">
        <v>32</v>
      </c>
      <c r="I18" s="160">
        <v>6</v>
      </c>
      <c r="J18" s="160">
        <v>2</v>
      </c>
      <c r="K18" s="161" t="s">
        <v>77</v>
      </c>
      <c r="L18" s="169">
        <v>0.5</v>
      </c>
      <c r="M18" s="165"/>
      <c r="N18" s="162"/>
      <c r="O18" s="163"/>
      <c r="P18" s="163"/>
      <c r="Q18" s="164" t="s">
        <v>39</v>
      </c>
      <c r="R18" s="165" t="s">
        <v>9</v>
      </c>
      <c r="S18" s="722" t="s">
        <v>80</v>
      </c>
      <c r="T18" s="724">
        <v>0.5</v>
      </c>
      <c r="U18" s="608" t="s">
        <v>675</v>
      </c>
      <c r="V18" s="610">
        <v>0.5</v>
      </c>
      <c r="W18" s="163"/>
      <c r="X18" s="163"/>
      <c r="Y18" s="167" t="s">
        <v>39</v>
      </c>
      <c r="Z18" s="59">
        <v>22.5</v>
      </c>
      <c r="AA18" s="60"/>
      <c r="AB18" s="60">
        <v>34.5</v>
      </c>
      <c r="AC18" s="167"/>
      <c r="AD18" s="59"/>
      <c r="AE18" s="60" t="s">
        <v>32</v>
      </c>
      <c r="AF18" s="60"/>
      <c r="AG18" s="60" t="s">
        <v>32</v>
      </c>
      <c r="AH18" s="60"/>
      <c r="AI18" s="60"/>
      <c r="AJ18" s="60"/>
      <c r="AK18" s="60"/>
      <c r="AL18" s="60"/>
      <c r="AM18" s="60"/>
      <c r="AN18" s="60"/>
      <c r="AO18" s="69"/>
      <c r="AP18" s="61"/>
      <c r="AR18" s="146">
        <f>SUM(Z18:AC18)</f>
        <v>57</v>
      </c>
      <c r="AS18" s="147">
        <f>AR18/I18</f>
        <v>9.5</v>
      </c>
      <c r="AT18" s="146"/>
      <c r="AU18" s="148">
        <f>L18+L19+N18</f>
        <v>1</v>
      </c>
      <c r="AV18" s="148" t="e">
        <f>T18+T19+#REF!</f>
        <v>#REF!</v>
      </c>
    </row>
    <row r="19" spans="1:48" s="145" customFormat="1" ht="20.100000000000001" customHeight="1" x14ac:dyDescent="0.25">
      <c r="A19" s="71"/>
      <c r="B19" s="110"/>
      <c r="C19" s="618"/>
      <c r="D19" s="104"/>
      <c r="E19" s="149"/>
      <c r="F19" s="150"/>
      <c r="G19" s="150"/>
      <c r="H19" s="150"/>
      <c r="I19" s="150"/>
      <c r="J19" s="150"/>
      <c r="K19" s="152" t="s">
        <v>77</v>
      </c>
      <c r="L19" s="171">
        <v>0.5</v>
      </c>
      <c r="M19" s="156"/>
      <c r="N19" s="153"/>
      <c r="O19" s="154"/>
      <c r="P19" s="154"/>
      <c r="Q19" s="155"/>
      <c r="R19" s="156"/>
      <c r="S19" s="723"/>
      <c r="T19" s="725"/>
      <c r="U19" s="609"/>
      <c r="V19" s="611"/>
      <c r="W19" s="154"/>
      <c r="X19" s="154"/>
      <c r="Y19" s="151"/>
      <c r="Z19" s="62"/>
      <c r="AA19" s="63"/>
      <c r="AB19" s="63"/>
      <c r="AC19" s="151"/>
      <c r="AD19" s="62"/>
      <c r="AE19" s="63" t="s">
        <v>32</v>
      </c>
      <c r="AF19" s="63"/>
      <c r="AG19" s="63" t="s">
        <v>32</v>
      </c>
      <c r="AH19" s="63"/>
      <c r="AI19" s="63"/>
      <c r="AJ19" s="63"/>
      <c r="AK19" s="63"/>
      <c r="AL19" s="63"/>
      <c r="AM19" s="63"/>
      <c r="AN19" s="63"/>
      <c r="AO19" s="70"/>
      <c r="AP19" s="64"/>
      <c r="AR19" s="146"/>
      <c r="AS19" s="147"/>
      <c r="AT19" s="146"/>
      <c r="AU19" s="148"/>
      <c r="AV19" s="148"/>
    </row>
    <row r="20" spans="1:48" s="145" customFormat="1" ht="20.100000000000001" customHeight="1" x14ac:dyDescent="0.25">
      <c r="A20" s="83" t="s">
        <v>883</v>
      </c>
      <c r="B20" s="52"/>
      <c r="C20" s="123" t="s">
        <v>866</v>
      </c>
      <c r="D20" s="102"/>
      <c r="E20" s="159" t="s">
        <v>121</v>
      </c>
      <c r="F20" s="160"/>
      <c r="G20" s="160" t="s">
        <v>100</v>
      </c>
      <c r="H20" s="160" t="s">
        <v>32</v>
      </c>
      <c r="I20" s="160">
        <v>6</v>
      </c>
      <c r="J20" s="160">
        <v>2</v>
      </c>
      <c r="K20" s="161" t="s">
        <v>77</v>
      </c>
      <c r="L20" s="364">
        <v>0.15</v>
      </c>
      <c r="M20" s="165" t="s">
        <v>675</v>
      </c>
      <c r="N20" s="162">
        <v>0.5</v>
      </c>
      <c r="O20" s="163"/>
      <c r="P20" s="163"/>
      <c r="Q20" s="164" t="s">
        <v>39</v>
      </c>
      <c r="R20" s="165" t="s">
        <v>9</v>
      </c>
      <c r="S20" s="161" t="s">
        <v>80</v>
      </c>
      <c r="T20" s="162">
        <v>0.15</v>
      </c>
      <c r="U20" s="608" t="s">
        <v>675</v>
      </c>
      <c r="V20" s="610">
        <v>0.5</v>
      </c>
      <c r="W20" s="163"/>
      <c r="X20" s="163"/>
      <c r="Y20" s="167" t="s">
        <v>39</v>
      </c>
      <c r="Z20" s="59">
        <v>39</v>
      </c>
      <c r="AA20" s="60"/>
      <c r="AB20" s="60">
        <v>16.5</v>
      </c>
      <c r="AC20" s="167"/>
      <c r="AD20" s="59"/>
      <c r="AE20" s="60" t="s">
        <v>32</v>
      </c>
      <c r="AF20" s="60"/>
      <c r="AG20" s="60"/>
      <c r="AH20" s="60"/>
      <c r="AI20" s="60"/>
      <c r="AJ20" s="60"/>
      <c r="AK20" s="60"/>
      <c r="AL20" s="60"/>
      <c r="AM20" s="60"/>
      <c r="AN20" s="60"/>
      <c r="AO20" s="69"/>
      <c r="AP20" s="61"/>
      <c r="AR20" s="146">
        <f>SUM(Z20:AC20)</f>
        <v>55.5</v>
      </c>
      <c r="AS20" s="147">
        <f>AR20/I20</f>
        <v>9.25</v>
      </c>
      <c r="AT20" s="146"/>
      <c r="AU20" s="148">
        <f>L20+L21+N20</f>
        <v>1</v>
      </c>
      <c r="AV20" s="148" t="e">
        <f>T20+T21+#REF!</f>
        <v>#REF!</v>
      </c>
    </row>
    <row r="21" spans="1:48" s="145" customFormat="1" ht="20.100000000000001" customHeight="1" x14ac:dyDescent="0.25">
      <c r="A21" s="72"/>
      <c r="B21" s="2"/>
      <c r="C21" s="619"/>
      <c r="D21" s="106"/>
      <c r="E21" s="149"/>
      <c r="F21" s="150"/>
      <c r="G21" s="150"/>
      <c r="H21" s="150"/>
      <c r="I21" s="150"/>
      <c r="J21" s="150"/>
      <c r="K21" s="152" t="s">
        <v>77</v>
      </c>
      <c r="L21" s="366">
        <v>0.35</v>
      </c>
      <c r="M21" s="156"/>
      <c r="N21" s="153"/>
      <c r="O21" s="154"/>
      <c r="P21" s="154"/>
      <c r="Q21" s="155"/>
      <c r="R21" s="156"/>
      <c r="S21" s="152" t="s">
        <v>80</v>
      </c>
      <c r="T21" s="153">
        <v>0.35</v>
      </c>
      <c r="U21" s="609"/>
      <c r="V21" s="611"/>
      <c r="W21" s="154"/>
      <c r="X21" s="154"/>
      <c r="Y21" s="151"/>
      <c r="Z21" s="62"/>
      <c r="AA21" s="63"/>
      <c r="AB21" s="63"/>
      <c r="AC21" s="64"/>
      <c r="AD21" s="62"/>
      <c r="AE21" s="63" t="s">
        <v>32</v>
      </c>
      <c r="AF21" s="63"/>
      <c r="AG21" s="63"/>
      <c r="AH21" s="63"/>
      <c r="AI21" s="63"/>
      <c r="AJ21" s="63"/>
      <c r="AK21" s="63"/>
      <c r="AL21" s="63"/>
      <c r="AM21" s="63"/>
      <c r="AN21" s="63"/>
      <c r="AO21" s="70"/>
      <c r="AP21" s="64"/>
      <c r="AR21" s="146"/>
      <c r="AS21" s="147"/>
      <c r="AT21" s="146"/>
      <c r="AU21" s="148"/>
      <c r="AV21" s="148"/>
    </row>
    <row r="22" spans="1:48" s="145" customFormat="1" ht="20.100000000000001" customHeight="1" x14ac:dyDescent="0.25">
      <c r="A22" s="375" t="s">
        <v>934</v>
      </c>
      <c r="B22" s="52"/>
      <c r="C22" s="123" t="s">
        <v>867</v>
      </c>
      <c r="D22" s="102"/>
      <c r="E22" s="392" t="s">
        <v>122</v>
      </c>
      <c r="F22" s="160" t="s">
        <v>807</v>
      </c>
      <c r="G22" s="160" t="s">
        <v>101</v>
      </c>
      <c r="H22" s="160" t="s">
        <v>47</v>
      </c>
      <c r="I22" s="160">
        <v>6</v>
      </c>
      <c r="J22" s="160">
        <v>2</v>
      </c>
      <c r="K22" s="370" t="s">
        <v>77</v>
      </c>
      <c r="L22" s="372">
        <v>0.25</v>
      </c>
      <c r="M22" s="403" t="s">
        <v>675</v>
      </c>
      <c r="N22" s="453">
        <v>0.5</v>
      </c>
      <c r="O22" s="163">
        <v>0.15</v>
      </c>
      <c r="P22" s="163">
        <v>0.6</v>
      </c>
      <c r="Q22" s="164"/>
      <c r="R22" s="165" t="s">
        <v>9</v>
      </c>
      <c r="S22" s="161" t="s">
        <v>80</v>
      </c>
      <c r="T22" s="162">
        <v>0.25</v>
      </c>
      <c r="U22" s="608" t="s">
        <v>675</v>
      </c>
      <c r="V22" s="610">
        <v>0.5</v>
      </c>
      <c r="W22" s="163">
        <v>0.15</v>
      </c>
      <c r="X22" s="163">
        <v>0.6</v>
      </c>
      <c r="Y22" s="167"/>
      <c r="Z22" s="59">
        <v>22.5</v>
      </c>
      <c r="AA22" s="60"/>
      <c r="AB22" s="60">
        <v>21</v>
      </c>
      <c r="AC22" s="61">
        <v>12</v>
      </c>
      <c r="AD22" s="59"/>
      <c r="AE22" s="60"/>
      <c r="AF22" s="60" t="s">
        <v>32</v>
      </c>
      <c r="AG22" s="60"/>
      <c r="AH22" s="60" t="s">
        <v>39</v>
      </c>
      <c r="AI22" s="60"/>
      <c r="AJ22" s="60"/>
      <c r="AK22" s="60"/>
      <c r="AL22" s="60"/>
      <c r="AM22" s="60"/>
      <c r="AN22" s="60"/>
      <c r="AO22" s="69"/>
      <c r="AP22" s="61" t="s">
        <v>39</v>
      </c>
      <c r="AR22" s="146">
        <f>SUM(Z22:AC22)</f>
        <v>55.5</v>
      </c>
      <c r="AS22" s="147">
        <f>AR22/I22</f>
        <v>9.25</v>
      </c>
      <c r="AT22" s="146"/>
      <c r="AU22" s="148">
        <f>L22+L23+N22</f>
        <v>0.91659999999999997</v>
      </c>
      <c r="AV22" s="148" t="e">
        <f>T22+T23+#REF!</f>
        <v>#REF!</v>
      </c>
    </row>
    <row r="23" spans="1:48" s="145" customFormat="1" ht="20.100000000000001" customHeight="1" x14ac:dyDescent="0.25">
      <c r="A23" s="474"/>
      <c r="B23" s="2"/>
      <c r="C23" s="619"/>
      <c r="D23" s="106"/>
      <c r="E23" s="393"/>
      <c r="F23" s="150"/>
      <c r="G23" s="150"/>
      <c r="H23" s="151"/>
      <c r="I23" s="150"/>
      <c r="J23" s="150"/>
      <c r="K23" s="371" t="s">
        <v>692</v>
      </c>
      <c r="L23" s="475">
        <v>0.1666</v>
      </c>
      <c r="M23" s="476" t="s">
        <v>685</v>
      </c>
      <c r="N23" s="385">
        <v>8.3400000000000002E-2</v>
      </c>
      <c r="O23" s="154">
        <v>0.25</v>
      </c>
      <c r="P23" s="154"/>
      <c r="Q23" s="155"/>
      <c r="R23" s="156"/>
      <c r="S23" s="152" t="s">
        <v>80</v>
      </c>
      <c r="T23" s="153">
        <v>0.25</v>
      </c>
      <c r="U23" s="609"/>
      <c r="V23" s="611"/>
      <c r="W23" s="154">
        <v>0.25</v>
      </c>
      <c r="X23" s="154"/>
      <c r="Y23" s="151"/>
      <c r="Z23" s="62"/>
      <c r="AA23" s="63"/>
      <c r="AB23" s="63"/>
      <c r="AC23" s="64"/>
      <c r="AD23" s="62"/>
      <c r="AE23" s="63"/>
      <c r="AF23" s="63" t="s">
        <v>32</v>
      </c>
      <c r="AG23" s="63"/>
      <c r="AH23" s="63" t="s">
        <v>39</v>
      </c>
      <c r="AI23" s="63"/>
      <c r="AJ23" s="63"/>
      <c r="AK23" s="63"/>
      <c r="AL23" s="63"/>
      <c r="AM23" s="63"/>
      <c r="AN23" s="63"/>
      <c r="AO23" s="70"/>
      <c r="AP23" s="64" t="s">
        <v>39</v>
      </c>
      <c r="AR23" s="146"/>
      <c r="AS23" s="147"/>
      <c r="AT23" s="146"/>
      <c r="AU23" s="148"/>
      <c r="AV23" s="148"/>
    </row>
    <row r="24" spans="1:48" s="145" customFormat="1" ht="20.100000000000001" customHeight="1" x14ac:dyDescent="0.25">
      <c r="A24" s="375" t="s">
        <v>972</v>
      </c>
      <c r="B24" s="52"/>
      <c r="C24" s="123" t="s">
        <v>867</v>
      </c>
      <c r="D24" s="102"/>
      <c r="E24" s="159" t="s">
        <v>435</v>
      </c>
      <c r="F24" s="160" t="s">
        <v>561</v>
      </c>
      <c r="G24" s="160" t="s">
        <v>618</v>
      </c>
      <c r="H24" s="160" t="s">
        <v>32</v>
      </c>
      <c r="I24" s="160">
        <v>6</v>
      </c>
      <c r="J24" s="160">
        <v>2</v>
      </c>
      <c r="K24" s="161" t="s">
        <v>77</v>
      </c>
      <c r="L24" s="169">
        <v>0.3</v>
      </c>
      <c r="M24" s="165" t="s">
        <v>675</v>
      </c>
      <c r="N24" s="162">
        <v>0.5</v>
      </c>
      <c r="O24" s="163">
        <v>0</v>
      </c>
      <c r="P24" s="163">
        <v>0.8</v>
      </c>
      <c r="Q24" s="164"/>
      <c r="R24" s="165" t="s">
        <v>9</v>
      </c>
      <c r="S24" s="161" t="s">
        <v>80</v>
      </c>
      <c r="T24" s="169">
        <v>0.3</v>
      </c>
      <c r="U24" s="608" t="s">
        <v>675</v>
      </c>
      <c r="V24" s="610">
        <v>0.5</v>
      </c>
      <c r="W24" s="163">
        <v>0</v>
      </c>
      <c r="X24" s="163">
        <v>0.8</v>
      </c>
      <c r="Y24" s="167"/>
      <c r="Z24" s="59">
        <v>6</v>
      </c>
      <c r="AA24" s="60">
        <v>33</v>
      </c>
      <c r="AB24" s="60">
        <v>1</v>
      </c>
      <c r="AC24" s="61">
        <v>16</v>
      </c>
      <c r="AD24" s="59"/>
      <c r="AE24" s="60"/>
      <c r="AF24" s="60" t="s">
        <v>32</v>
      </c>
      <c r="AG24" s="60" t="s">
        <v>32</v>
      </c>
      <c r="AH24" s="60"/>
      <c r="AI24" s="60"/>
      <c r="AJ24" s="60"/>
      <c r="AK24" s="60"/>
      <c r="AL24" s="60"/>
      <c r="AM24" s="60"/>
      <c r="AN24" s="60"/>
      <c r="AO24" s="69"/>
      <c r="AP24" s="61"/>
      <c r="AR24" s="146">
        <f>SUM(Z24:AC24)</f>
        <v>56</v>
      </c>
      <c r="AS24" s="147">
        <f>AR24/I24</f>
        <v>9.3333333333333339</v>
      </c>
      <c r="AT24" s="146"/>
      <c r="AU24" s="148">
        <f>L24+L25+N24</f>
        <v>1</v>
      </c>
      <c r="AV24" s="148" t="e">
        <f>T24+T25+#REF!</f>
        <v>#REF!</v>
      </c>
    </row>
    <row r="25" spans="1:48" s="145" customFormat="1" ht="20.100000000000001" customHeight="1" x14ac:dyDescent="0.25">
      <c r="A25" s="71"/>
      <c r="B25" s="110"/>
      <c r="C25" s="619"/>
      <c r="D25" s="106"/>
      <c r="E25" s="149"/>
      <c r="F25" s="150"/>
      <c r="G25" s="150"/>
      <c r="H25" s="150"/>
      <c r="I25" s="150"/>
      <c r="J25" s="150"/>
      <c r="K25" s="152" t="s">
        <v>693</v>
      </c>
      <c r="L25" s="171">
        <v>0.2</v>
      </c>
      <c r="M25" s="156"/>
      <c r="N25" s="153"/>
      <c r="O25" s="154">
        <v>0.2</v>
      </c>
      <c r="P25" s="154"/>
      <c r="Q25" s="155"/>
      <c r="R25" s="156"/>
      <c r="S25" s="152" t="s">
        <v>80</v>
      </c>
      <c r="T25" s="171">
        <v>0.2</v>
      </c>
      <c r="U25" s="609"/>
      <c r="V25" s="611"/>
      <c r="W25" s="154">
        <v>0.2</v>
      </c>
      <c r="X25" s="154"/>
      <c r="Y25" s="151"/>
      <c r="Z25" s="62"/>
      <c r="AA25" s="63"/>
      <c r="AB25" s="63"/>
      <c r="AC25" s="64"/>
      <c r="AD25" s="62"/>
      <c r="AE25" s="63"/>
      <c r="AF25" s="63" t="s">
        <v>32</v>
      </c>
      <c r="AG25" s="63" t="s">
        <v>32</v>
      </c>
      <c r="AH25" s="63"/>
      <c r="AI25" s="63"/>
      <c r="AJ25" s="63"/>
      <c r="AK25" s="63"/>
      <c r="AL25" s="63"/>
      <c r="AM25" s="63"/>
      <c r="AN25" s="63"/>
      <c r="AO25" s="70"/>
      <c r="AP25" s="64"/>
      <c r="AR25" s="146"/>
      <c r="AS25" s="147"/>
      <c r="AT25" s="146"/>
      <c r="AU25" s="148"/>
      <c r="AV25" s="148"/>
    </row>
    <row r="26" spans="1:48" s="145" customFormat="1" ht="20.100000000000001" customHeight="1" x14ac:dyDescent="0.25">
      <c r="A26" s="375" t="s">
        <v>934</v>
      </c>
      <c r="B26" s="52"/>
      <c r="C26" s="123" t="s">
        <v>870</v>
      </c>
      <c r="D26" s="102"/>
      <c r="E26" s="392" t="s">
        <v>436</v>
      </c>
      <c r="F26" s="160" t="s">
        <v>788</v>
      </c>
      <c r="G26" s="160" t="s">
        <v>619</v>
      </c>
      <c r="H26" s="160" t="s">
        <v>39</v>
      </c>
      <c r="I26" s="160">
        <v>6</v>
      </c>
      <c r="J26" s="160">
        <v>2</v>
      </c>
      <c r="K26" s="161" t="s">
        <v>77</v>
      </c>
      <c r="L26" s="169">
        <v>0.35</v>
      </c>
      <c r="M26" s="165" t="s">
        <v>675</v>
      </c>
      <c r="N26" s="162">
        <v>0.5</v>
      </c>
      <c r="O26" s="163">
        <v>0.2</v>
      </c>
      <c r="P26" s="163">
        <v>0.65</v>
      </c>
      <c r="Q26" s="164"/>
      <c r="R26" s="165" t="s">
        <v>9</v>
      </c>
      <c r="S26" s="161" t="s">
        <v>80</v>
      </c>
      <c r="T26" s="169">
        <v>0.35</v>
      </c>
      <c r="U26" s="608" t="s">
        <v>675</v>
      </c>
      <c r="V26" s="610">
        <v>0.5</v>
      </c>
      <c r="W26" s="163">
        <v>0.2</v>
      </c>
      <c r="X26" s="163">
        <v>0.65</v>
      </c>
      <c r="Y26" s="167"/>
      <c r="Z26" s="59">
        <v>22.5</v>
      </c>
      <c r="AA26" s="60"/>
      <c r="AB26" s="60">
        <v>21</v>
      </c>
      <c r="AC26" s="61">
        <v>4</v>
      </c>
      <c r="AD26" s="59" t="s">
        <v>39</v>
      </c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9"/>
      <c r="AP26" s="61" t="s">
        <v>39</v>
      </c>
      <c r="AR26" s="146">
        <f>SUM(Z26:AC26)</f>
        <v>47.5</v>
      </c>
      <c r="AS26" s="147">
        <f>AR26/I26</f>
        <v>7.916666666666667</v>
      </c>
      <c r="AT26" s="146"/>
      <c r="AU26" s="148">
        <f>L26+L27+N26</f>
        <v>1</v>
      </c>
      <c r="AV26" s="148" t="e">
        <f>T26+T27+#REF!</f>
        <v>#REF!</v>
      </c>
    </row>
    <row r="27" spans="1:48" s="145" customFormat="1" ht="20.100000000000001" customHeight="1" x14ac:dyDescent="0.25">
      <c r="A27" s="474"/>
      <c r="B27" s="110"/>
      <c r="C27" s="619"/>
      <c r="D27" s="106"/>
      <c r="E27" s="393"/>
      <c r="F27" s="150"/>
      <c r="G27" s="150"/>
      <c r="H27" s="150"/>
      <c r="I27" s="150"/>
      <c r="J27" s="150"/>
      <c r="K27" s="152" t="s">
        <v>702</v>
      </c>
      <c r="L27" s="171">
        <v>0.15</v>
      </c>
      <c r="M27" s="156"/>
      <c r="N27" s="153"/>
      <c r="O27" s="154">
        <v>0.15</v>
      </c>
      <c r="P27" s="154"/>
      <c r="Q27" s="155"/>
      <c r="R27" s="156"/>
      <c r="S27" s="152" t="s">
        <v>80</v>
      </c>
      <c r="T27" s="171">
        <v>0.15</v>
      </c>
      <c r="U27" s="609"/>
      <c r="V27" s="611"/>
      <c r="W27" s="154">
        <v>0.15</v>
      </c>
      <c r="X27" s="154"/>
      <c r="Y27" s="151"/>
      <c r="Z27" s="62"/>
      <c r="AA27" s="63"/>
      <c r="AB27" s="63"/>
      <c r="AC27" s="64"/>
      <c r="AD27" s="62" t="s">
        <v>39</v>
      </c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70"/>
      <c r="AP27" s="64" t="s">
        <v>39</v>
      </c>
      <c r="AR27" s="146"/>
      <c r="AS27" s="147"/>
      <c r="AT27" s="146"/>
      <c r="AU27" s="148"/>
      <c r="AV27" s="148"/>
    </row>
    <row r="28" spans="1:48" s="145" customFormat="1" ht="20.100000000000001" customHeight="1" x14ac:dyDescent="0.25">
      <c r="A28" s="375" t="s">
        <v>934</v>
      </c>
      <c r="B28" s="52"/>
      <c r="C28" s="123" t="s">
        <v>867</v>
      </c>
      <c r="D28" s="102"/>
      <c r="E28" s="392" t="s">
        <v>123</v>
      </c>
      <c r="F28" s="160" t="s">
        <v>564</v>
      </c>
      <c r="G28" s="160" t="s">
        <v>102</v>
      </c>
      <c r="H28" s="160" t="s">
        <v>32</v>
      </c>
      <c r="I28" s="160">
        <v>6</v>
      </c>
      <c r="J28" s="160">
        <v>2</v>
      </c>
      <c r="K28" s="370" t="s">
        <v>77</v>
      </c>
      <c r="L28" s="372">
        <v>0.25</v>
      </c>
      <c r="M28" s="403" t="s">
        <v>675</v>
      </c>
      <c r="N28" s="453">
        <v>0.5</v>
      </c>
      <c r="O28" s="163">
        <v>0.15</v>
      </c>
      <c r="P28" s="163">
        <v>0.6</v>
      </c>
      <c r="Q28" s="164"/>
      <c r="R28" s="165" t="s">
        <v>9</v>
      </c>
      <c r="S28" s="161" t="s">
        <v>80</v>
      </c>
      <c r="T28" s="169">
        <v>0.25</v>
      </c>
      <c r="U28" s="608" t="s">
        <v>675</v>
      </c>
      <c r="V28" s="610">
        <v>0.5</v>
      </c>
      <c r="W28" s="163">
        <v>0.15</v>
      </c>
      <c r="X28" s="163">
        <v>0.6</v>
      </c>
      <c r="Y28" s="167"/>
      <c r="Z28" s="59">
        <v>22.5</v>
      </c>
      <c r="AA28" s="60"/>
      <c r="AB28" s="60">
        <v>21</v>
      </c>
      <c r="AC28" s="61">
        <v>12</v>
      </c>
      <c r="AD28" s="59"/>
      <c r="AE28" s="60"/>
      <c r="AF28" s="60"/>
      <c r="AG28" s="60" t="s">
        <v>32</v>
      </c>
      <c r="AH28" s="60"/>
      <c r="AI28" s="60"/>
      <c r="AJ28" s="60" t="s">
        <v>32</v>
      </c>
      <c r="AK28" s="60"/>
      <c r="AL28" s="60"/>
      <c r="AM28" s="60"/>
      <c r="AN28" s="60"/>
      <c r="AO28" s="69"/>
      <c r="AP28" s="61"/>
      <c r="AR28" s="146">
        <f>SUM(Z28:AC28)</f>
        <v>55.5</v>
      </c>
      <c r="AS28" s="147">
        <f>AR28/I28</f>
        <v>9.25</v>
      </c>
      <c r="AT28" s="146"/>
      <c r="AU28" s="148">
        <f>L28+L29+N28</f>
        <v>0.91659999999999997</v>
      </c>
      <c r="AV28" s="148" t="e">
        <f>T28+T29+#REF!</f>
        <v>#REF!</v>
      </c>
    </row>
    <row r="29" spans="1:48" s="145" customFormat="1" ht="20.100000000000001" customHeight="1" x14ac:dyDescent="0.25">
      <c r="A29" s="474"/>
      <c r="B29" s="110"/>
      <c r="C29" s="619"/>
      <c r="D29" s="106"/>
      <c r="E29" s="393"/>
      <c r="F29" s="150"/>
      <c r="G29" s="150"/>
      <c r="H29" s="150"/>
      <c r="I29" s="150"/>
      <c r="J29" s="150"/>
      <c r="K29" s="371" t="s">
        <v>692</v>
      </c>
      <c r="L29" s="475">
        <v>0.1666</v>
      </c>
      <c r="M29" s="476" t="s">
        <v>685</v>
      </c>
      <c r="N29" s="385">
        <v>8.3400000000000002E-2</v>
      </c>
      <c r="O29" s="154">
        <v>0.25</v>
      </c>
      <c r="P29" s="154"/>
      <c r="Q29" s="155"/>
      <c r="R29" s="156"/>
      <c r="S29" s="152" t="s">
        <v>80</v>
      </c>
      <c r="T29" s="171">
        <v>0.25</v>
      </c>
      <c r="U29" s="609"/>
      <c r="V29" s="611"/>
      <c r="W29" s="154">
        <v>0.25</v>
      </c>
      <c r="X29" s="154"/>
      <c r="Y29" s="151"/>
      <c r="Z29" s="62"/>
      <c r="AA29" s="63"/>
      <c r="AB29" s="63"/>
      <c r="AC29" s="64"/>
      <c r="AD29" s="62"/>
      <c r="AE29" s="63"/>
      <c r="AF29" s="63"/>
      <c r="AG29" s="63" t="s">
        <v>32</v>
      </c>
      <c r="AH29" s="63"/>
      <c r="AI29" s="63"/>
      <c r="AJ29" s="63" t="s">
        <v>32</v>
      </c>
      <c r="AK29" s="63"/>
      <c r="AL29" s="63"/>
      <c r="AM29" s="63"/>
      <c r="AN29" s="63"/>
      <c r="AO29" s="70"/>
      <c r="AP29" s="64"/>
      <c r="AR29" s="146"/>
      <c r="AS29" s="147"/>
      <c r="AT29" s="146"/>
      <c r="AU29" s="148"/>
      <c r="AV29" s="148"/>
    </row>
    <row r="30" spans="1:48" s="145" customFormat="1" ht="20.100000000000001" customHeight="1" x14ac:dyDescent="0.25">
      <c r="A30" s="375" t="s">
        <v>934</v>
      </c>
      <c r="B30" s="52"/>
      <c r="C30" s="123" t="s">
        <v>870</v>
      </c>
      <c r="D30" s="102"/>
      <c r="E30" s="392" t="s">
        <v>437</v>
      </c>
      <c r="F30" s="160"/>
      <c r="G30" s="160" t="s">
        <v>620</v>
      </c>
      <c r="H30" s="160" t="s">
        <v>32</v>
      </c>
      <c r="I30" s="160">
        <v>6</v>
      </c>
      <c r="J30" s="160">
        <v>2</v>
      </c>
      <c r="K30" s="161" t="s">
        <v>77</v>
      </c>
      <c r="L30" s="169">
        <v>0.35</v>
      </c>
      <c r="M30" s="165" t="s">
        <v>675</v>
      </c>
      <c r="N30" s="162">
        <v>0.5</v>
      </c>
      <c r="O30" s="163">
        <v>0.2</v>
      </c>
      <c r="P30" s="163">
        <v>0.65</v>
      </c>
      <c r="Q30" s="164"/>
      <c r="R30" s="165" t="s">
        <v>9</v>
      </c>
      <c r="S30" s="161" t="s">
        <v>80</v>
      </c>
      <c r="T30" s="169">
        <v>0.35</v>
      </c>
      <c r="U30" s="608" t="s">
        <v>675</v>
      </c>
      <c r="V30" s="610">
        <v>0.5</v>
      </c>
      <c r="W30" s="163">
        <v>0.2</v>
      </c>
      <c r="X30" s="163">
        <v>0.65</v>
      </c>
      <c r="Y30" s="167"/>
      <c r="Z30" s="59">
        <v>22.5</v>
      </c>
      <c r="AA30" s="60"/>
      <c r="AB30" s="60">
        <v>21</v>
      </c>
      <c r="AC30" s="61">
        <v>4</v>
      </c>
      <c r="AD30" s="59"/>
      <c r="AE30" s="60" t="s">
        <v>32</v>
      </c>
      <c r="AF30" s="60"/>
      <c r="AG30" s="60"/>
      <c r="AH30" s="60"/>
      <c r="AI30" s="60"/>
      <c r="AJ30" s="60"/>
      <c r="AK30" s="60"/>
      <c r="AL30" s="60"/>
      <c r="AM30" s="60"/>
      <c r="AN30" s="60"/>
      <c r="AO30" s="69"/>
      <c r="AP30" s="61"/>
      <c r="AR30" s="146">
        <f>SUM(Z30:AC30)</f>
        <v>47.5</v>
      </c>
      <c r="AS30" s="147">
        <f>AR30/I30</f>
        <v>7.916666666666667</v>
      </c>
      <c r="AT30" s="146"/>
      <c r="AU30" s="148">
        <f>L30+L31+N30</f>
        <v>1</v>
      </c>
      <c r="AV30" s="148" t="e">
        <f>T30+T31+#REF!</f>
        <v>#REF!</v>
      </c>
    </row>
    <row r="31" spans="1:48" s="145" customFormat="1" ht="20.100000000000001" customHeight="1" x14ac:dyDescent="0.25">
      <c r="A31" s="474"/>
      <c r="B31" s="110"/>
      <c r="C31" s="619"/>
      <c r="D31" s="106"/>
      <c r="E31" s="393"/>
      <c r="F31" s="150"/>
      <c r="G31" s="150"/>
      <c r="H31" s="150"/>
      <c r="I31" s="150"/>
      <c r="J31" s="150"/>
      <c r="K31" s="152" t="s">
        <v>702</v>
      </c>
      <c r="L31" s="171">
        <v>0.15</v>
      </c>
      <c r="M31" s="156"/>
      <c r="N31" s="153"/>
      <c r="O31" s="154">
        <v>0.15</v>
      </c>
      <c r="P31" s="154"/>
      <c r="Q31" s="155"/>
      <c r="R31" s="156"/>
      <c r="S31" s="152" t="s">
        <v>80</v>
      </c>
      <c r="T31" s="171">
        <v>0.15</v>
      </c>
      <c r="U31" s="609"/>
      <c r="V31" s="611"/>
      <c r="W31" s="154">
        <v>0.15</v>
      </c>
      <c r="X31" s="154"/>
      <c r="Y31" s="151"/>
      <c r="Z31" s="62"/>
      <c r="AA31" s="63"/>
      <c r="AB31" s="63"/>
      <c r="AC31" s="64"/>
      <c r="AD31" s="62"/>
      <c r="AE31" s="63" t="s">
        <v>32</v>
      </c>
      <c r="AF31" s="63"/>
      <c r="AG31" s="63"/>
      <c r="AH31" s="63"/>
      <c r="AI31" s="63"/>
      <c r="AJ31" s="63"/>
      <c r="AK31" s="63"/>
      <c r="AL31" s="63"/>
      <c r="AM31" s="63"/>
      <c r="AN31" s="63"/>
      <c r="AO31" s="70"/>
      <c r="AP31" s="64"/>
      <c r="AR31" s="146"/>
      <c r="AS31" s="147"/>
      <c r="AT31" s="146"/>
      <c r="AU31" s="148"/>
      <c r="AV31" s="148"/>
    </row>
    <row r="32" spans="1:48" s="145" customFormat="1" ht="20.100000000000001" customHeight="1" x14ac:dyDescent="0.25">
      <c r="A32" s="74" t="s">
        <v>381</v>
      </c>
      <c r="B32" s="55"/>
      <c r="C32" s="123" t="s">
        <v>871</v>
      </c>
      <c r="D32" s="102"/>
      <c r="E32" s="159" t="s">
        <v>721</v>
      </c>
      <c r="F32" s="160"/>
      <c r="G32" s="160" t="s">
        <v>103</v>
      </c>
      <c r="H32" s="160" t="s">
        <v>39</v>
      </c>
      <c r="I32" s="160">
        <v>6</v>
      </c>
      <c r="J32" s="160">
        <v>2</v>
      </c>
      <c r="K32" s="161" t="s">
        <v>77</v>
      </c>
      <c r="L32" s="169">
        <v>0.25</v>
      </c>
      <c r="M32" s="165" t="s">
        <v>675</v>
      </c>
      <c r="N32" s="162">
        <v>0.5</v>
      </c>
      <c r="O32" s="163"/>
      <c r="P32" s="163"/>
      <c r="Q32" s="164" t="s">
        <v>39</v>
      </c>
      <c r="R32" s="165" t="s">
        <v>9</v>
      </c>
      <c r="S32" s="161" t="s">
        <v>80</v>
      </c>
      <c r="T32" s="169">
        <v>0.25</v>
      </c>
      <c r="U32" s="608" t="s">
        <v>675</v>
      </c>
      <c r="V32" s="610">
        <v>0.5</v>
      </c>
      <c r="W32" s="163"/>
      <c r="X32" s="163"/>
      <c r="Y32" s="167" t="s">
        <v>39</v>
      </c>
      <c r="Z32" s="59">
        <v>15</v>
      </c>
      <c r="AA32" s="60"/>
      <c r="AB32" s="60">
        <v>24</v>
      </c>
      <c r="AC32" s="61">
        <v>24</v>
      </c>
      <c r="AD32" s="59"/>
      <c r="AE32" s="60"/>
      <c r="AF32" s="60"/>
      <c r="AG32" s="60"/>
      <c r="AH32" s="60"/>
      <c r="AI32" s="60"/>
      <c r="AJ32" s="60"/>
      <c r="AK32" s="60"/>
      <c r="AL32" s="60" t="s">
        <v>39</v>
      </c>
      <c r="AM32" s="60"/>
      <c r="AN32" s="60"/>
      <c r="AO32" s="69"/>
      <c r="AP32" s="61"/>
      <c r="AR32" s="146">
        <f>SUM(Z32:AC32)</f>
        <v>63</v>
      </c>
      <c r="AS32" s="147">
        <f>AR32/I32</f>
        <v>10.5</v>
      </c>
      <c r="AT32" s="146"/>
      <c r="AU32" s="148">
        <f>L32+L33+N32</f>
        <v>1</v>
      </c>
      <c r="AV32" s="148" t="e">
        <f>T32+T33+#REF!</f>
        <v>#REF!</v>
      </c>
    </row>
    <row r="33" spans="1:48" s="145" customFormat="1" ht="20.100000000000001" customHeight="1" x14ac:dyDescent="0.25">
      <c r="A33" s="75"/>
      <c r="B33" s="56"/>
      <c r="C33" s="618"/>
      <c r="D33" s="104"/>
      <c r="E33" s="149"/>
      <c r="F33" s="150"/>
      <c r="G33" s="150"/>
      <c r="H33" s="151"/>
      <c r="I33" s="150"/>
      <c r="J33" s="150"/>
      <c r="K33" s="152" t="s">
        <v>725</v>
      </c>
      <c r="L33" s="171">
        <v>0.25</v>
      </c>
      <c r="M33" s="156"/>
      <c r="N33" s="153"/>
      <c r="O33" s="154"/>
      <c r="P33" s="154"/>
      <c r="Q33" s="155"/>
      <c r="R33" s="156"/>
      <c r="S33" s="152" t="s">
        <v>80</v>
      </c>
      <c r="T33" s="171">
        <v>0.25</v>
      </c>
      <c r="U33" s="609"/>
      <c r="V33" s="611"/>
      <c r="W33" s="154"/>
      <c r="X33" s="154"/>
      <c r="Y33" s="151"/>
      <c r="Z33" s="62"/>
      <c r="AA33" s="63"/>
      <c r="AB33" s="63"/>
      <c r="AC33" s="64"/>
      <c r="AD33" s="62"/>
      <c r="AE33" s="63"/>
      <c r="AF33" s="63"/>
      <c r="AG33" s="63"/>
      <c r="AH33" s="63"/>
      <c r="AI33" s="63"/>
      <c r="AJ33" s="63"/>
      <c r="AK33" s="63"/>
      <c r="AL33" s="63" t="s">
        <v>39</v>
      </c>
      <c r="AM33" s="63"/>
      <c r="AN33" s="63"/>
      <c r="AO33" s="70"/>
      <c r="AP33" s="64"/>
      <c r="AR33" s="146"/>
      <c r="AS33" s="147"/>
      <c r="AT33" s="146"/>
      <c r="AU33" s="148"/>
      <c r="AV33" s="148"/>
    </row>
    <row r="34" spans="1:48" s="145" customFormat="1" ht="20.100000000000001" customHeight="1" x14ac:dyDescent="0.25">
      <c r="A34" s="25" t="s">
        <v>355</v>
      </c>
      <c r="B34" s="52"/>
      <c r="C34" s="123" t="s">
        <v>871</v>
      </c>
      <c r="D34" s="102"/>
      <c r="E34" s="392" t="s">
        <v>124</v>
      </c>
      <c r="F34" s="160"/>
      <c r="G34" s="160" t="s">
        <v>87</v>
      </c>
      <c r="H34" s="160" t="s">
        <v>39</v>
      </c>
      <c r="I34" s="160">
        <v>6</v>
      </c>
      <c r="J34" s="160">
        <v>2</v>
      </c>
      <c r="K34" s="370" t="s">
        <v>668</v>
      </c>
      <c r="L34" s="412">
        <v>0.28000000000000003</v>
      </c>
      <c r="M34" s="403"/>
      <c r="N34" s="453"/>
      <c r="O34" s="362"/>
      <c r="P34" s="362"/>
      <c r="Q34" s="369" t="s">
        <v>39</v>
      </c>
      <c r="R34" s="403" t="s">
        <v>9</v>
      </c>
      <c r="S34" s="370" t="s">
        <v>80</v>
      </c>
      <c r="T34" s="412">
        <v>0.28000000000000003</v>
      </c>
      <c r="U34" s="370" t="s">
        <v>683</v>
      </c>
      <c r="V34" s="413">
        <v>0.56000000000000005</v>
      </c>
      <c r="W34" s="362"/>
      <c r="X34" s="362"/>
      <c r="Y34" s="363" t="s">
        <v>39</v>
      </c>
      <c r="Z34" s="59">
        <v>19.5</v>
      </c>
      <c r="AA34" s="69"/>
      <c r="AB34" s="69">
        <v>24</v>
      </c>
      <c r="AC34" s="61">
        <v>16</v>
      </c>
      <c r="AD34" s="59"/>
      <c r="AE34" s="60"/>
      <c r="AF34" s="60"/>
      <c r="AG34" s="60"/>
      <c r="AH34" s="60"/>
      <c r="AI34" s="60"/>
      <c r="AJ34" s="60"/>
      <c r="AK34" s="60"/>
      <c r="AL34" s="60" t="s">
        <v>39</v>
      </c>
      <c r="AM34" s="60"/>
      <c r="AN34" s="60"/>
      <c r="AO34" s="69"/>
      <c r="AP34" s="61"/>
      <c r="AR34" s="146">
        <f>SUM(Z34:AC34)</f>
        <v>59.5</v>
      </c>
      <c r="AS34" s="147">
        <f>AR34/I34</f>
        <v>9.9166666666666661</v>
      </c>
      <c r="AT34" s="146"/>
      <c r="AU34" s="148">
        <f>L34+L35+L36+L37+N34</f>
        <v>1</v>
      </c>
      <c r="AV34" s="148" t="e">
        <f>T34+T35+T36+T37+#REF!</f>
        <v>#REF!</v>
      </c>
    </row>
    <row r="35" spans="1:48" s="145" customFormat="1" ht="20.100000000000001" customHeight="1" x14ac:dyDescent="0.25">
      <c r="A35" s="24"/>
      <c r="B35" s="54"/>
      <c r="C35" s="620"/>
      <c r="D35" s="105"/>
      <c r="E35" s="401"/>
      <c r="F35" s="173"/>
      <c r="G35" s="173"/>
      <c r="H35" s="173"/>
      <c r="I35" s="173"/>
      <c r="J35" s="173"/>
      <c r="K35" s="407" t="s">
        <v>77</v>
      </c>
      <c r="L35" s="422">
        <v>0.28000000000000003</v>
      </c>
      <c r="M35" s="420"/>
      <c r="N35" s="482"/>
      <c r="O35" s="405"/>
      <c r="P35" s="405"/>
      <c r="Q35" s="406"/>
      <c r="R35" s="420"/>
      <c r="S35" s="407" t="s">
        <v>9</v>
      </c>
      <c r="T35" s="404"/>
      <c r="U35" s="407"/>
      <c r="V35" s="419"/>
      <c r="W35" s="405"/>
      <c r="X35" s="405"/>
      <c r="Y35" s="432"/>
      <c r="Z35" s="182"/>
      <c r="AA35" s="183"/>
      <c r="AB35" s="183"/>
      <c r="AC35" s="184"/>
      <c r="AD35" s="182"/>
      <c r="AE35" s="185"/>
      <c r="AF35" s="185"/>
      <c r="AG35" s="185"/>
      <c r="AH35" s="185"/>
      <c r="AI35" s="185"/>
      <c r="AJ35" s="185"/>
      <c r="AK35" s="185"/>
      <c r="AL35" s="185" t="s">
        <v>39</v>
      </c>
      <c r="AM35" s="185"/>
      <c r="AN35" s="185"/>
      <c r="AO35" s="183"/>
      <c r="AP35" s="184"/>
      <c r="AR35" s="146"/>
      <c r="AS35" s="147"/>
      <c r="AT35" s="146"/>
      <c r="AU35" s="148"/>
      <c r="AV35" s="148"/>
    </row>
    <row r="36" spans="1:48" s="145" customFormat="1" ht="20.100000000000001" customHeight="1" x14ac:dyDescent="0.25">
      <c r="A36" s="24"/>
      <c r="B36" s="54"/>
      <c r="C36" s="620"/>
      <c r="D36" s="105"/>
      <c r="E36" s="401"/>
      <c r="F36" s="173"/>
      <c r="G36" s="173"/>
      <c r="H36" s="173"/>
      <c r="I36" s="173"/>
      <c r="J36" s="173"/>
      <c r="K36" s="407" t="s">
        <v>77</v>
      </c>
      <c r="L36" s="422">
        <v>0.28000000000000003</v>
      </c>
      <c r="M36" s="420"/>
      <c r="N36" s="482"/>
      <c r="O36" s="405"/>
      <c r="P36" s="405"/>
      <c r="Q36" s="406"/>
      <c r="R36" s="420"/>
      <c r="S36" s="407" t="s">
        <v>9</v>
      </c>
      <c r="T36" s="404"/>
      <c r="U36" s="407"/>
      <c r="V36" s="419"/>
      <c r="W36" s="405"/>
      <c r="X36" s="405"/>
      <c r="Y36" s="432"/>
      <c r="Z36" s="182"/>
      <c r="AA36" s="183"/>
      <c r="AB36" s="183"/>
      <c r="AC36" s="184"/>
      <c r="AD36" s="182"/>
      <c r="AE36" s="185"/>
      <c r="AF36" s="185"/>
      <c r="AG36" s="185"/>
      <c r="AH36" s="185"/>
      <c r="AI36" s="185"/>
      <c r="AJ36" s="185"/>
      <c r="AK36" s="185"/>
      <c r="AL36" s="185" t="s">
        <v>39</v>
      </c>
      <c r="AM36" s="185"/>
      <c r="AN36" s="185"/>
      <c r="AO36" s="183"/>
      <c r="AP36" s="184"/>
      <c r="AR36" s="146"/>
      <c r="AS36" s="147"/>
      <c r="AT36" s="146"/>
      <c r="AU36" s="148"/>
      <c r="AV36" s="148"/>
    </row>
    <row r="37" spans="1:48" s="145" customFormat="1" ht="20.100000000000001" customHeight="1" x14ac:dyDescent="0.25">
      <c r="A37" s="26"/>
      <c r="B37" s="53"/>
      <c r="C37" s="618"/>
      <c r="D37" s="104"/>
      <c r="E37" s="393"/>
      <c r="F37" s="150"/>
      <c r="G37" s="150"/>
      <c r="H37" s="150"/>
      <c r="I37" s="150"/>
      <c r="J37" s="150"/>
      <c r="K37" s="390" t="s">
        <v>938</v>
      </c>
      <c r="L37" s="475">
        <v>0.16</v>
      </c>
      <c r="M37" s="410"/>
      <c r="N37" s="454"/>
      <c r="O37" s="368"/>
      <c r="P37" s="368"/>
      <c r="Q37" s="374"/>
      <c r="R37" s="410"/>
      <c r="S37" s="371" t="s">
        <v>80</v>
      </c>
      <c r="T37" s="475">
        <v>0.16</v>
      </c>
      <c r="U37" s="371"/>
      <c r="V37" s="409"/>
      <c r="W37" s="368"/>
      <c r="X37" s="368"/>
      <c r="Y37" s="411"/>
      <c r="Z37" s="62"/>
      <c r="AA37" s="70"/>
      <c r="AB37" s="70"/>
      <c r="AC37" s="64"/>
      <c r="AD37" s="62"/>
      <c r="AE37" s="63"/>
      <c r="AF37" s="63"/>
      <c r="AG37" s="63"/>
      <c r="AH37" s="63"/>
      <c r="AI37" s="63"/>
      <c r="AJ37" s="63"/>
      <c r="AK37" s="63"/>
      <c r="AL37" s="63" t="s">
        <v>39</v>
      </c>
      <c r="AM37" s="63"/>
      <c r="AN37" s="63"/>
      <c r="AO37" s="70"/>
      <c r="AP37" s="64"/>
      <c r="AR37" s="146"/>
      <c r="AS37" s="147"/>
      <c r="AT37" s="146"/>
      <c r="AU37" s="148"/>
      <c r="AV37" s="148"/>
    </row>
    <row r="38" spans="1:48" s="145" customFormat="1" ht="20.100000000000001" customHeight="1" x14ac:dyDescent="0.25">
      <c r="A38" s="25" t="s">
        <v>357</v>
      </c>
      <c r="B38" s="52"/>
      <c r="C38" s="123" t="s">
        <v>868</v>
      </c>
      <c r="D38" s="186"/>
      <c r="E38" s="392" t="s">
        <v>125</v>
      </c>
      <c r="F38" s="160" t="s">
        <v>565</v>
      </c>
      <c r="G38" s="160" t="s">
        <v>88</v>
      </c>
      <c r="H38" s="160" t="s">
        <v>39</v>
      </c>
      <c r="I38" s="160">
        <v>6</v>
      </c>
      <c r="J38" s="160">
        <v>2</v>
      </c>
      <c r="K38" s="370" t="s">
        <v>772</v>
      </c>
      <c r="L38" s="372">
        <v>0.25</v>
      </c>
      <c r="M38" s="403" t="s">
        <v>675</v>
      </c>
      <c r="N38" s="453">
        <v>0.5</v>
      </c>
      <c r="O38" s="389">
        <v>0.1</v>
      </c>
      <c r="P38" s="389">
        <v>0.65</v>
      </c>
      <c r="Q38" s="429"/>
      <c r="R38" s="403" t="s">
        <v>9</v>
      </c>
      <c r="S38" s="370" t="s">
        <v>80</v>
      </c>
      <c r="T38" s="402">
        <v>0.25</v>
      </c>
      <c r="U38" s="370" t="s">
        <v>675</v>
      </c>
      <c r="V38" s="402">
        <v>0.5</v>
      </c>
      <c r="W38" s="389">
        <v>0.1</v>
      </c>
      <c r="X38" s="389">
        <v>0.65</v>
      </c>
      <c r="Y38" s="469"/>
      <c r="Z38" s="59">
        <v>12</v>
      </c>
      <c r="AA38" s="60"/>
      <c r="AB38" s="60">
        <v>18</v>
      </c>
      <c r="AC38" s="167">
        <v>30</v>
      </c>
      <c r="AD38" s="59"/>
      <c r="AE38" s="60"/>
      <c r="AF38" s="60"/>
      <c r="AG38" s="60"/>
      <c r="AH38" s="60" t="s">
        <v>39</v>
      </c>
      <c r="AI38" s="60"/>
      <c r="AJ38" s="60"/>
      <c r="AK38" s="60"/>
      <c r="AL38" s="60" t="s">
        <v>39</v>
      </c>
      <c r="AM38" s="60"/>
      <c r="AN38" s="60"/>
      <c r="AO38" s="69"/>
      <c r="AP38" s="61"/>
      <c r="AR38" s="146">
        <f>SUM(Z38:AC38)</f>
        <v>60</v>
      </c>
      <c r="AS38" s="147">
        <f>AR38/I38</f>
        <v>10</v>
      </c>
      <c r="AT38" s="146"/>
      <c r="AU38" s="148">
        <f>L38+L39+N38</f>
        <v>1</v>
      </c>
      <c r="AV38" s="148" t="e">
        <f>T38+T39+#REF!</f>
        <v>#REF!</v>
      </c>
    </row>
    <row r="39" spans="1:48" s="145" customFormat="1" ht="20.100000000000001" customHeight="1" x14ac:dyDescent="0.25">
      <c r="A39" s="72"/>
      <c r="B39" s="2"/>
      <c r="C39" s="617"/>
      <c r="D39" s="103"/>
      <c r="E39" s="393"/>
      <c r="F39" s="150"/>
      <c r="G39" s="150"/>
      <c r="H39" s="151"/>
      <c r="I39" s="150"/>
      <c r="J39" s="150"/>
      <c r="K39" s="371" t="s">
        <v>8</v>
      </c>
      <c r="L39" s="373">
        <v>0.25</v>
      </c>
      <c r="M39" s="410"/>
      <c r="N39" s="454"/>
      <c r="O39" s="414">
        <v>0.25</v>
      </c>
      <c r="P39" s="414"/>
      <c r="Q39" s="472"/>
      <c r="R39" s="410"/>
      <c r="S39" s="371" t="s">
        <v>80</v>
      </c>
      <c r="T39" s="409">
        <v>0.25</v>
      </c>
      <c r="U39" s="371"/>
      <c r="V39" s="409"/>
      <c r="W39" s="414">
        <v>0.25</v>
      </c>
      <c r="X39" s="414"/>
      <c r="Y39" s="473"/>
      <c r="Z39" s="62"/>
      <c r="AA39" s="63"/>
      <c r="AB39" s="63"/>
      <c r="AC39" s="64"/>
      <c r="AD39" s="62"/>
      <c r="AE39" s="63"/>
      <c r="AF39" s="63"/>
      <c r="AG39" s="63"/>
      <c r="AH39" s="63" t="s">
        <v>39</v>
      </c>
      <c r="AI39" s="63"/>
      <c r="AJ39" s="63"/>
      <c r="AK39" s="63"/>
      <c r="AL39" s="63" t="s">
        <v>39</v>
      </c>
      <c r="AM39" s="63"/>
      <c r="AN39" s="63"/>
      <c r="AO39" s="70"/>
      <c r="AP39" s="64"/>
      <c r="AR39" s="146"/>
      <c r="AS39" s="147"/>
      <c r="AT39" s="146"/>
      <c r="AU39" s="148"/>
      <c r="AV39" s="148"/>
    </row>
    <row r="40" spans="1:48" s="145" customFormat="1" ht="20.100000000000001" customHeight="1" x14ac:dyDescent="0.25">
      <c r="A40" s="25" t="s">
        <v>358</v>
      </c>
      <c r="B40" s="52"/>
      <c r="C40" s="123" t="s">
        <v>871</v>
      </c>
      <c r="D40" s="102"/>
      <c r="E40" s="392" t="s">
        <v>126</v>
      </c>
      <c r="F40" s="165" t="s">
        <v>808</v>
      </c>
      <c r="G40" s="165" t="s">
        <v>89</v>
      </c>
      <c r="H40" s="160" t="s">
        <v>47</v>
      </c>
      <c r="I40" s="160">
        <v>6</v>
      </c>
      <c r="J40" s="165">
        <v>2</v>
      </c>
      <c r="K40" s="370" t="s">
        <v>388</v>
      </c>
      <c r="L40" s="372">
        <v>0.2</v>
      </c>
      <c r="M40" s="403" t="s">
        <v>676</v>
      </c>
      <c r="N40" s="453">
        <v>0.6</v>
      </c>
      <c r="O40" s="362"/>
      <c r="P40" s="362"/>
      <c r="Q40" s="369" t="s">
        <v>39</v>
      </c>
      <c r="R40" s="403" t="s">
        <v>9</v>
      </c>
      <c r="S40" s="370" t="s">
        <v>80</v>
      </c>
      <c r="T40" s="402">
        <v>0.2</v>
      </c>
      <c r="U40" s="370" t="s">
        <v>943</v>
      </c>
      <c r="V40" s="402">
        <v>0.6</v>
      </c>
      <c r="W40" s="362"/>
      <c r="X40" s="362"/>
      <c r="Y40" s="363" t="s">
        <v>39</v>
      </c>
      <c r="Z40" s="59">
        <v>18</v>
      </c>
      <c r="AA40" s="60"/>
      <c r="AB40" s="60">
        <v>18</v>
      </c>
      <c r="AC40" s="61">
        <v>21</v>
      </c>
      <c r="AD40" s="59"/>
      <c r="AE40" s="60"/>
      <c r="AF40" s="60"/>
      <c r="AG40" s="60"/>
      <c r="AH40" s="60"/>
      <c r="AI40" s="60"/>
      <c r="AJ40" s="60"/>
      <c r="AK40" s="60"/>
      <c r="AL40" s="60"/>
      <c r="AM40" s="60"/>
      <c r="AN40" s="60" t="s">
        <v>32</v>
      </c>
      <c r="AO40" s="69"/>
      <c r="AP40" s="61" t="s">
        <v>39</v>
      </c>
      <c r="AR40" s="146">
        <f>SUM(Z40:AC40)</f>
        <v>57</v>
      </c>
      <c r="AS40" s="147">
        <f>AR40/I40</f>
        <v>9.5</v>
      </c>
      <c r="AT40" s="146"/>
      <c r="AU40" s="148">
        <f>L40+L41+N40</f>
        <v>1</v>
      </c>
      <c r="AV40" s="148" t="e">
        <f>T40+T41+#REF!</f>
        <v>#REF!</v>
      </c>
    </row>
    <row r="41" spans="1:48" s="145" customFormat="1" ht="20.100000000000001" customHeight="1" x14ac:dyDescent="0.25">
      <c r="A41" s="72"/>
      <c r="B41" s="2"/>
      <c r="C41" s="617"/>
      <c r="D41" s="103"/>
      <c r="E41" s="401"/>
      <c r="F41" s="173"/>
      <c r="G41" s="173"/>
      <c r="H41" s="181"/>
      <c r="I41" s="173"/>
      <c r="J41" s="173"/>
      <c r="K41" s="407" t="s">
        <v>77</v>
      </c>
      <c r="L41" s="404">
        <v>0.2</v>
      </c>
      <c r="M41" s="420"/>
      <c r="N41" s="482"/>
      <c r="O41" s="405"/>
      <c r="P41" s="405"/>
      <c r="Q41" s="406"/>
      <c r="R41" s="420"/>
      <c r="S41" s="407" t="s">
        <v>80</v>
      </c>
      <c r="T41" s="419">
        <v>0.2</v>
      </c>
      <c r="U41" s="407"/>
      <c r="V41" s="419"/>
      <c r="W41" s="405"/>
      <c r="X41" s="405"/>
      <c r="Y41" s="432"/>
      <c r="Z41" s="182"/>
      <c r="AA41" s="185"/>
      <c r="AB41" s="185"/>
      <c r="AC41" s="184"/>
      <c r="AD41" s="182"/>
      <c r="AE41" s="185"/>
      <c r="AF41" s="185"/>
      <c r="AG41" s="185"/>
      <c r="AH41" s="185"/>
      <c r="AI41" s="185"/>
      <c r="AJ41" s="185"/>
      <c r="AK41" s="185"/>
      <c r="AL41" s="185"/>
      <c r="AM41" s="185"/>
      <c r="AN41" s="185" t="s">
        <v>32</v>
      </c>
      <c r="AO41" s="183"/>
      <c r="AP41" s="184" t="s">
        <v>39</v>
      </c>
      <c r="AR41" s="146"/>
      <c r="AS41" s="147"/>
      <c r="AT41" s="146"/>
      <c r="AU41" s="148"/>
      <c r="AV41" s="148"/>
    </row>
    <row r="42" spans="1:48" s="145" customFormat="1" ht="20.100000000000001" customHeight="1" x14ac:dyDescent="0.25">
      <c r="A42" s="25" t="s">
        <v>747</v>
      </c>
      <c r="B42" s="52"/>
      <c r="C42" s="123" t="s">
        <v>867</v>
      </c>
      <c r="D42" s="102"/>
      <c r="E42" s="159" t="s">
        <v>127</v>
      </c>
      <c r="F42" s="160"/>
      <c r="G42" s="160" t="s">
        <v>104</v>
      </c>
      <c r="H42" s="160" t="s">
        <v>39</v>
      </c>
      <c r="I42" s="160">
        <v>6</v>
      </c>
      <c r="J42" s="160">
        <v>2</v>
      </c>
      <c r="K42" s="161" t="s">
        <v>388</v>
      </c>
      <c r="L42" s="364">
        <v>0.2</v>
      </c>
      <c r="M42" s="165" t="s">
        <v>675</v>
      </c>
      <c r="N42" s="162">
        <v>0.6</v>
      </c>
      <c r="O42" s="163"/>
      <c r="P42" s="163"/>
      <c r="Q42" s="164" t="s">
        <v>39</v>
      </c>
      <c r="R42" s="165" t="s">
        <v>9</v>
      </c>
      <c r="S42" s="161" t="s">
        <v>80</v>
      </c>
      <c r="T42" s="170">
        <v>0.2</v>
      </c>
      <c r="U42" s="608" t="s">
        <v>678</v>
      </c>
      <c r="V42" s="610">
        <v>0.6</v>
      </c>
      <c r="W42" s="163"/>
      <c r="X42" s="163"/>
      <c r="Y42" s="167" t="s">
        <v>39</v>
      </c>
      <c r="Z42" s="59">
        <v>13.5</v>
      </c>
      <c r="AA42" s="60"/>
      <c r="AB42" s="60">
        <v>30</v>
      </c>
      <c r="AC42" s="61">
        <v>13.5</v>
      </c>
      <c r="AD42" s="59"/>
      <c r="AE42" s="60"/>
      <c r="AF42" s="60"/>
      <c r="AG42" s="60"/>
      <c r="AH42" s="60"/>
      <c r="AI42" s="60"/>
      <c r="AJ42" s="60"/>
      <c r="AK42" s="60"/>
      <c r="AL42" s="60"/>
      <c r="AM42" s="60"/>
      <c r="AN42" s="60" t="s">
        <v>39</v>
      </c>
      <c r="AO42" s="69"/>
      <c r="AP42" s="61"/>
      <c r="AR42" s="146">
        <f>SUM(Z42:AC42)</f>
        <v>57</v>
      </c>
      <c r="AS42" s="147">
        <f>AR42/I42</f>
        <v>9.5</v>
      </c>
      <c r="AT42" s="146"/>
      <c r="AU42" s="148">
        <f>L42+L43+N42</f>
        <v>1</v>
      </c>
      <c r="AV42" s="148" t="e">
        <f>T42+T43+#REF!</f>
        <v>#REF!</v>
      </c>
    </row>
    <row r="43" spans="1:48" s="145" customFormat="1" ht="20.100000000000001" customHeight="1" x14ac:dyDescent="0.25">
      <c r="A43" s="76"/>
      <c r="B43" s="2"/>
      <c r="C43" s="617"/>
      <c r="D43" s="103"/>
      <c r="E43" s="149"/>
      <c r="F43" s="150"/>
      <c r="G43" s="150"/>
      <c r="H43" s="150"/>
      <c r="I43" s="150"/>
      <c r="J43" s="150"/>
      <c r="K43" s="174" t="s">
        <v>77</v>
      </c>
      <c r="L43" s="366">
        <v>0.2</v>
      </c>
      <c r="M43" s="156"/>
      <c r="N43" s="153"/>
      <c r="O43" s="154"/>
      <c r="P43" s="154"/>
      <c r="Q43" s="155"/>
      <c r="R43" s="156"/>
      <c r="S43" s="152" t="s">
        <v>80</v>
      </c>
      <c r="T43" s="157">
        <v>0.2</v>
      </c>
      <c r="U43" s="609"/>
      <c r="V43" s="611"/>
      <c r="W43" s="154"/>
      <c r="X43" s="154"/>
      <c r="Y43" s="151"/>
      <c r="Z43" s="62"/>
      <c r="AA43" s="63"/>
      <c r="AB43" s="63"/>
      <c r="AC43" s="64"/>
      <c r="AD43" s="62"/>
      <c r="AE43" s="63"/>
      <c r="AF43" s="63"/>
      <c r="AG43" s="63"/>
      <c r="AH43" s="63"/>
      <c r="AI43" s="63"/>
      <c r="AJ43" s="63"/>
      <c r="AK43" s="63"/>
      <c r="AL43" s="63"/>
      <c r="AM43" s="63"/>
      <c r="AN43" s="63" t="s">
        <v>39</v>
      </c>
      <c r="AO43" s="183"/>
      <c r="AP43" s="184"/>
      <c r="AR43" s="146"/>
      <c r="AS43" s="147"/>
      <c r="AT43" s="146"/>
      <c r="AU43" s="148"/>
      <c r="AV43" s="148"/>
    </row>
    <row r="44" spans="1:48" s="145" customFormat="1" ht="20.100000000000001" customHeight="1" x14ac:dyDescent="0.25">
      <c r="A44" s="25" t="s">
        <v>825</v>
      </c>
      <c r="B44" s="52"/>
      <c r="C44" s="123" t="s">
        <v>868</v>
      </c>
      <c r="D44" s="102"/>
      <c r="E44" s="392" t="s">
        <v>128</v>
      </c>
      <c r="F44" s="160" t="s">
        <v>809</v>
      </c>
      <c r="G44" s="160" t="s">
        <v>105</v>
      </c>
      <c r="H44" s="160" t="s">
        <v>47</v>
      </c>
      <c r="I44" s="160">
        <v>6</v>
      </c>
      <c r="J44" s="160">
        <v>2</v>
      </c>
      <c r="K44" s="161" t="s">
        <v>77</v>
      </c>
      <c r="L44" s="169">
        <v>0.3</v>
      </c>
      <c r="M44" s="165" t="s">
        <v>675</v>
      </c>
      <c r="N44" s="162">
        <v>0.5</v>
      </c>
      <c r="O44" s="163">
        <v>0</v>
      </c>
      <c r="P44" s="163">
        <v>1</v>
      </c>
      <c r="Q44" s="164"/>
      <c r="R44" s="165" t="s">
        <v>9</v>
      </c>
      <c r="S44" s="161" t="s">
        <v>80</v>
      </c>
      <c r="T44" s="162">
        <v>0.3</v>
      </c>
      <c r="U44" s="370" t="s">
        <v>924</v>
      </c>
      <c r="V44" s="610">
        <v>0.5</v>
      </c>
      <c r="W44" s="163">
        <v>0</v>
      </c>
      <c r="X44" s="163">
        <v>1</v>
      </c>
      <c r="Y44" s="167"/>
      <c r="Z44" s="59">
        <v>16.5</v>
      </c>
      <c r="AA44" s="60"/>
      <c r="AB44" s="60">
        <v>16.5</v>
      </c>
      <c r="AC44" s="61">
        <v>24</v>
      </c>
      <c r="AD44" s="59"/>
      <c r="AE44" s="60"/>
      <c r="AF44" s="60"/>
      <c r="AG44" s="60"/>
      <c r="AH44" s="60"/>
      <c r="AI44" s="60"/>
      <c r="AJ44" s="60"/>
      <c r="AK44" s="60"/>
      <c r="AL44" s="60"/>
      <c r="AM44" s="60"/>
      <c r="AN44" s="60" t="s">
        <v>39</v>
      </c>
      <c r="AO44" s="69" t="s">
        <v>32</v>
      </c>
      <c r="AP44" s="61" t="s">
        <v>774</v>
      </c>
      <c r="AR44" s="146">
        <f>SUM(Z44:AC44)</f>
        <v>57</v>
      </c>
      <c r="AS44" s="147">
        <f>AR44/I44</f>
        <v>9.5</v>
      </c>
      <c r="AT44" s="146"/>
      <c r="AU44" s="148">
        <f>L44+L45+N44</f>
        <v>1</v>
      </c>
      <c r="AV44" s="148" t="e">
        <f>T44+T45+#REF!</f>
        <v>#REF!</v>
      </c>
    </row>
    <row r="45" spans="1:48" s="145" customFormat="1" ht="20.100000000000001" customHeight="1" x14ac:dyDescent="0.25">
      <c r="A45" s="71"/>
      <c r="B45" s="110"/>
      <c r="C45" s="617"/>
      <c r="D45" s="103"/>
      <c r="E45" s="401"/>
      <c r="F45" s="173"/>
      <c r="G45" s="173"/>
      <c r="H45" s="173"/>
      <c r="I45" s="173"/>
      <c r="J45" s="173"/>
      <c r="K45" s="430" t="s">
        <v>777</v>
      </c>
      <c r="L45" s="179">
        <v>0.2</v>
      </c>
      <c r="M45" s="178"/>
      <c r="N45" s="176"/>
      <c r="O45" s="177">
        <v>0</v>
      </c>
      <c r="P45" s="177"/>
      <c r="Q45" s="146"/>
      <c r="R45" s="178"/>
      <c r="S45" s="174" t="s">
        <v>80</v>
      </c>
      <c r="T45" s="176">
        <v>0.2</v>
      </c>
      <c r="U45" s="174"/>
      <c r="V45" s="175"/>
      <c r="W45" s="177">
        <v>0</v>
      </c>
      <c r="X45" s="177"/>
      <c r="Y45" s="181"/>
      <c r="Z45" s="182"/>
      <c r="AA45" s="185"/>
      <c r="AB45" s="185"/>
      <c r="AC45" s="184"/>
      <c r="AD45" s="182"/>
      <c r="AE45" s="185"/>
      <c r="AF45" s="185"/>
      <c r="AG45" s="185"/>
      <c r="AH45" s="185"/>
      <c r="AI45" s="185"/>
      <c r="AJ45" s="185"/>
      <c r="AK45" s="185"/>
      <c r="AL45" s="185"/>
      <c r="AM45" s="185"/>
      <c r="AN45" s="185" t="s">
        <v>39</v>
      </c>
      <c r="AO45" s="70" t="s">
        <v>32</v>
      </c>
      <c r="AP45" s="64" t="s">
        <v>774</v>
      </c>
      <c r="AR45" s="146"/>
      <c r="AS45" s="147"/>
      <c r="AT45" s="146"/>
      <c r="AU45" s="148"/>
      <c r="AV45" s="148"/>
    </row>
    <row r="46" spans="1:48" s="145" customFormat="1" ht="20.100000000000001" customHeight="1" x14ac:dyDescent="0.25">
      <c r="A46" s="25" t="s">
        <v>694</v>
      </c>
      <c r="B46" s="52"/>
      <c r="C46" s="123" t="s">
        <v>869</v>
      </c>
      <c r="D46" s="102"/>
      <c r="E46" s="159" t="s">
        <v>129</v>
      </c>
      <c r="F46" s="160" t="s">
        <v>566</v>
      </c>
      <c r="G46" s="160" t="s">
        <v>106</v>
      </c>
      <c r="H46" s="160" t="s">
        <v>32</v>
      </c>
      <c r="I46" s="160">
        <v>6</v>
      </c>
      <c r="J46" s="160">
        <v>2</v>
      </c>
      <c r="K46" s="161" t="s">
        <v>77</v>
      </c>
      <c r="L46" s="169">
        <v>0.2</v>
      </c>
      <c r="M46" s="165" t="s">
        <v>675</v>
      </c>
      <c r="N46" s="162">
        <v>0.6</v>
      </c>
      <c r="O46" s="163"/>
      <c r="P46" s="163"/>
      <c r="Q46" s="164" t="s">
        <v>39</v>
      </c>
      <c r="R46" s="165" t="s">
        <v>9</v>
      </c>
      <c r="S46" s="161" t="s">
        <v>80</v>
      </c>
      <c r="T46" s="170">
        <v>0.2</v>
      </c>
      <c r="U46" s="608" t="s">
        <v>675</v>
      </c>
      <c r="V46" s="610">
        <v>0.6</v>
      </c>
      <c r="W46" s="163">
        <v>0</v>
      </c>
      <c r="X46" s="163">
        <v>1</v>
      </c>
      <c r="Y46" s="167"/>
      <c r="Z46" s="59"/>
      <c r="AA46" s="60">
        <v>16.5</v>
      </c>
      <c r="AB46" s="60">
        <v>16.5</v>
      </c>
      <c r="AC46" s="61">
        <v>24</v>
      </c>
      <c r="AD46" s="59"/>
      <c r="AE46" s="60"/>
      <c r="AF46" s="60"/>
      <c r="AG46" s="60" t="s">
        <v>32</v>
      </c>
      <c r="AH46" s="60"/>
      <c r="AI46" s="60"/>
      <c r="AJ46" s="60"/>
      <c r="AK46" s="60"/>
      <c r="AL46" s="60" t="s">
        <v>32</v>
      </c>
      <c r="AM46" s="60" t="s">
        <v>32</v>
      </c>
      <c r="AN46" s="60"/>
      <c r="AO46" s="69"/>
      <c r="AP46" s="61"/>
      <c r="AR46" s="146">
        <f>SUM(Z46:AC46)</f>
        <v>57</v>
      </c>
      <c r="AS46" s="147">
        <f>AR46/I46</f>
        <v>9.5</v>
      </c>
      <c r="AT46" s="146"/>
      <c r="AU46" s="148">
        <f>L46+L47+N46</f>
        <v>1</v>
      </c>
      <c r="AV46" s="148" t="e">
        <f>T46+T47+#REF!</f>
        <v>#REF!</v>
      </c>
    </row>
    <row r="47" spans="1:48" s="145" customFormat="1" ht="20.100000000000001" customHeight="1" x14ac:dyDescent="0.25">
      <c r="A47" s="72"/>
      <c r="B47" s="2"/>
      <c r="C47" s="618"/>
      <c r="D47" s="104"/>
      <c r="E47" s="149"/>
      <c r="F47" s="150"/>
      <c r="G47" s="150"/>
      <c r="H47" s="150"/>
      <c r="I47" s="150"/>
      <c r="J47" s="150"/>
      <c r="K47" s="152" t="s">
        <v>388</v>
      </c>
      <c r="L47" s="171">
        <v>0.2</v>
      </c>
      <c r="M47" s="156"/>
      <c r="N47" s="153"/>
      <c r="O47" s="154"/>
      <c r="P47" s="154"/>
      <c r="Q47" s="155"/>
      <c r="R47" s="156"/>
      <c r="S47" s="152" t="s">
        <v>80</v>
      </c>
      <c r="T47" s="157">
        <v>0.2</v>
      </c>
      <c r="U47" s="609"/>
      <c r="V47" s="611"/>
      <c r="W47" s="154">
        <v>0</v>
      </c>
      <c r="X47" s="154"/>
      <c r="Y47" s="151"/>
      <c r="Z47" s="62"/>
      <c r="AA47" s="63"/>
      <c r="AB47" s="63"/>
      <c r="AC47" s="64"/>
      <c r="AD47" s="62"/>
      <c r="AE47" s="63"/>
      <c r="AF47" s="63"/>
      <c r="AG47" s="63" t="s">
        <v>32</v>
      </c>
      <c r="AH47" s="63"/>
      <c r="AI47" s="63"/>
      <c r="AJ47" s="63"/>
      <c r="AK47" s="63"/>
      <c r="AL47" s="63" t="s">
        <v>32</v>
      </c>
      <c r="AM47" s="63" t="s">
        <v>32</v>
      </c>
      <c r="AN47" s="63"/>
      <c r="AO47" s="70"/>
      <c r="AP47" s="64"/>
      <c r="AR47" s="146"/>
      <c r="AS47" s="147"/>
      <c r="AT47" s="146"/>
      <c r="AU47" s="148"/>
      <c r="AV47" s="148"/>
    </row>
    <row r="48" spans="1:48" s="145" customFormat="1" ht="20.100000000000001" customHeight="1" x14ac:dyDescent="0.25">
      <c r="A48" s="25" t="s">
        <v>365</v>
      </c>
      <c r="B48" s="52"/>
      <c r="C48" s="123" t="s">
        <v>869</v>
      </c>
      <c r="D48" s="102"/>
      <c r="E48" s="159" t="s">
        <v>130</v>
      </c>
      <c r="F48" s="160" t="s">
        <v>810</v>
      </c>
      <c r="G48" s="160" t="s">
        <v>107</v>
      </c>
      <c r="H48" s="160" t="s">
        <v>39</v>
      </c>
      <c r="I48" s="160">
        <v>3</v>
      </c>
      <c r="J48" s="160">
        <v>1</v>
      </c>
      <c r="K48" s="161" t="s">
        <v>77</v>
      </c>
      <c r="L48" s="169">
        <v>0.2</v>
      </c>
      <c r="M48" s="165" t="s">
        <v>675</v>
      </c>
      <c r="N48" s="162">
        <v>0.7</v>
      </c>
      <c r="O48" s="163">
        <v>0</v>
      </c>
      <c r="P48" s="163">
        <v>1</v>
      </c>
      <c r="Q48" s="164"/>
      <c r="R48" s="165" t="s">
        <v>9</v>
      </c>
      <c r="S48" s="161" t="s">
        <v>80</v>
      </c>
      <c r="T48" s="170">
        <v>0.2</v>
      </c>
      <c r="U48" s="608" t="s">
        <v>675</v>
      </c>
      <c r="V48" s="610">
        <v>0.7</v>
      </c>
      <c r="W48" s="163">
        <v>0</v>
      </c>
      <c r="X48" s="163">
        <v>1</v>
      </c>
      <c r="Y48" s="164"/>
      <c r="Z48" s="59"/>
      <c r="AA48" s="60">
        <v>15</v>
      </c>
      <c r="AB48" s="60"/>
      <c r="AC48" s="61">
        <v>15</v>
      </c>
      <c r="AD48" s="59"/>
      <c r="AE48" s="60"/>
      <c r="AF48" s="60" t="s">
        <v>39</v>
      </c>
      <c r="AG48" s="60"/>
      <c r="AH48" s="60"/>
      <c r="AI48" s="60"/>
      <c r="AJ48" s="60"/>
      <c r="AK48" s="60"/>
      <c r="AL48" s="60"/>
      <c r="AM48" s="60"/>
      <c r="AN48" s="60"/>
      <c r="AO48" s="69"/>
      <c r="AP48" s="61" t="s">
        <v>39</v>
      </c>
      <c r="AR48" s="146">
        <f>SUM(Z48:AC48)</f>
        <v>30</v>
      </c>
      <c r="AS48" s="147">
        <f>AR48/I48</f>
        <v>10</v>
      </c>
      <c r="AT48" s="146"/>
      <c r="AU48" s="148">
        <f>L48+L49+N48</f>
        <v>1</v>
      </c>
      <c r="AV48" s="148" t="e">
        <f>T48+T49+#REF!</f>
        <v>#REF!</v>
      </c>
    </row>
    <row r="49" spans="1:48" s="145" customFormat="1" ht="20.100000000000001" customHeight="1" x14ac:dyDescent="0.25">
      <c r="A49" s="72"/>
      <c r="B49" s="2"/>
      <c r="C49" s="617"/>
      <c r="D49" s="103"/>
      <c r="E49" s="172"/>
      <c r="F49" s="173"/>
      <c r="G49" s="173"/>
      <c r="H49" s="173"/>
      <c r="I49" s="173"/>
      <c r="J49" s="173"/>
      <c r="K49" s="174" t="s">
        <v>674</v>
      </c>
      <c r="L49" s="179">
        <v>0.1</v>
      </c>
      <c r="M49" s="178"/>
      <c r="N49" s="176"/>
      <c r="O49" s="177">
        <v>0</v>
      </c>
      <c r="P49" s="177"/>
      <c r="Q49" s="146"/>
      <c r="R49" s="178"/>
      <c r="S49" s="174" t="s">
        <v>81</v>
      </c>
      <c r="T49" s="175">
        <v>0.1</v>
      </c>
      <c r="U49" s="174"/>
      <c r="V49" s="175"/>
      <c r="W49" s="177">
        <v>0</v>
      </c>
      <c r="X49" s="177"/>
      <c r="Y49" s="146"/>
      <c r="Z49" s="182"/>
      <c r="AA49" s="185"/>
      <c r="AB49" s="185"/>
      <c r="AC49" s="184"/>
      <c r="AD49" s="182"/>
      <c r="AE49" s="185"/>
      <c r="AF49" s="185" t="s">
        <v>39</v>
      </c>
      <c r="AG49" s="185"/>
      <c r="AH49" s="185"/>
      <c r="AI49" s="185"/>
      <c r="AJ49" s="185"/>
      <c r="AK49" s="185"/>
      <c r="AL49" s="185"/>
      <c r="AM49" s="185"/>
      <c r="AN49" s="185"/>
      <c r="AO49" s="183"/>
      <c r="AP49" s="184" t="s">
        <v>39</v>
      </c>
      <c r="AR49" s="146"/>
      <c r="AS49" s="147"/>
      <c r="AT49" s="146"/>
      <c r="AU49" s="148"/>
      <c r="AV49" s="148"/>
    </row>
    <row r="50" spans="1:48" s="145" customFormat="1" ht="20.100000000000001" customHeight="1" x14ac:dyDescent="0.25">
      <c r="A50" s="375" t="s">
        <v>942</v>
      </c>
      <c r="B50" s="434"/>
      <c r="C50" s="123" t="s">
        <v>871</v>
      </c>
      <c r="D50" s="102"/>
      <c r="E50" s="392" t="s">
        <v>776</v>
      </c>
      <c r="F50" s="160"/>
      <c r="G50" s="160" t="s">
        <v>90</v>
      </c>
      <c r="H50" s="160" t="s">
        <v>32</v>
      </c>
      <c r="I50" s="160">
        <v>6</v>
      </c>
      <c r="J50" s="160">
        <v>2</v>
      </c>
      <c r="K50" s="370" t="s">
        <v>388</v>
      </c>
      <c r="L50" s="372">
        <v>0.2</v>
      </c>
      <c r="M50" s="403" t="s">
        <v>676</v>
      </c>
      <c r="N50" s="453">
        <v>0.6</v>
      </c>
      <c r="O50" s="362"/>
      <c r="P50" s="362"/>
      <c r="Q50" s="369" t="s">
        <v>39</v>
      </c>
      <c r="R50" s="403" t="s">
        <v>9</v>
      </c>
      <c r="S50" s="370" t="s">
        <v>80</v>
      </c>
      <c r="T50" s="402">
        <v>0.2</v>
      </c>
      <c r="U50" s="370" t="s">
        <v>676</v>
      </c>
      <c r="V50" s="402">
        <v>0.6</v>
      </c>
      <c r="W50" s="362"/>
      <c r="X50" s="362"/>
      <c r="Y50" s="363" t="s">
        <v>39</v>
      </c>
      <c r="Z50" s="59">
        <v>18</v>
      </c>
      <c r="AA50" s="60"/>
      <c r="AB50" s="60">
        <v>21</v>
      </c>
      <c r="AC50" s="61">
        <v>21</v>
      </c>
      <c r="AD50" s="59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9" t="s">
        <v>32</v>
      </c>
      <c r="AP50" s="61"/>
      <c r="AR50" s="146">
        <f>SUM(Z50:AC50)</f>
        <v>60</v>
      </c>
      <c r="AS50" s="147">
        <f>AR50/I50</f>
        <v>10</v>
      </c>
      <c r="AT50" s="146"/>
      <c r="AU50" s="148">
        <f>L50+L51+N50</f>
        <v>1</v>
      </c>
      <c r="AV50" s="148" t="e">
        <f>T50+T51+#REF!</f>
        <v>#REF!</v>
      </c>
    </row>
    <row r="51" spans="1:48" s="145" customFormat="1" ht="20.100000000000001" customHeight="1" x14ac:dyDescent="0.25">
      <c r="A51" s="492"/>
      <c r="B51" s="110"/>
      <c r="C51" s="618"/>
      <c r="D51" s="104"/>
      <c r="E51" s="393"/>
      <c r="F51" s="150"/>
      <c r="G51" s="150"/>
      <c r="H51" s="150"/>
      <c r="I51" s="150"/>
      <c r="J51" s="150"/>
      <c r="K51" s="371" t="s">
        <v>77</v>
      </c>
      <c r="L51" s="373">
        <v>0.2</v>
      </c>
      <c r="M51" s="410"/>
      <c r="N51" s="454"/>
      <c r="O51" s="368"/>
      <c r="P51" s="368"/>
      <c r="Q51" s="374"/>
      <c r="R51" s="410"/>
      <c r="S51" s="371" t="s">
        <v>80</v>
      </c>
      <c r="T51" s="409">
        <v>0.2</v>
      </c>
      <c r="U51" s="371"/>
      <c r="V51" s="409"/>
      <c r="W51" s="368"/>
      <c r="X51" s="368"/>
      <c r="Y51" s="411"/>
      <c r="Z51" s="62"/>
      <c r="AA51" s="63"/>
      <c r="AB51" s="63"/>
      <c r="AC51" s="64"/>
      <c r="AD51" s="62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70" t="s">
        <v>32</v>
      </c>
      <c r="AP51" s="64"/>
      <c r="AR51" s="146"/>
      <c r="AS51" s="147"/>
      <c r="AT51" s="146"/>
      <c r="AU51" s="148"/>
      <c r="AV51" s="148"/>
    </row>
    <row r="52" spans="1:48" s="145" customFormat="1" ht="20.100000000000001" customHeight="1" x14ac:dyDescent="0.25">
      <c r="A52" s="380" t="s">
        <v>937</v>
      </c>
      <c r="B52" s="52"/>
      <c r="C52" s="123" t="s">
        <v>867</v>
      </c>
      <c r="D52" s="102"/>
      <c r="E52" s="392" t="s">
        <v>131</v>
      </c>
      <c r="F52" s="160" t="s">
        <v>558</v>
      </c>
      <c r="G52" s="160" t="s">
        <v>91</v>
      </c>
      <c r="H52" s="160" t="s">
        <v>47</v>
      </c>
      <c r="I52" s="160">
        <v>6</v>
      </c>
      <c r="J52" s="160">
        <v>2</v>
      </c>
      <c r="K52" s="370" t="s">
        <v>146</v>
      </c>
      <c r="L52" s="412">
        <v>0.25</v>
      </c>
      <c r="M52" s="403" t="s">
        <v>936</v>
      </c>
      <c r="N52" s="384">
        <v>0.5</v>
      </c>
      <c r="O52" s="362"/>
      <c r="P52" s="362"/>
      <c r="Q52" s="369" t="s">
        <v>39</v>
      </c>
      <c r="R52" s="403" t="s">
        <v>9</v>
      </c>
      <c r="S52" s="370" t="s">
        <v>80</v>
      </c>
      <c r="T52" s="384">
        <v>0.25</v>
      </c>
      <c r="U52" s="370" t="s">
        <v>936</v>
      </c>
      <c r="V52" s="413">
        <v>0.5</v>
      </c>
      <c r="W52" s="362"/>
      <c r="X52" s="362"/>
      <c r="Y52" s="369" t="s">
        <v>39</v>
      </c>
      <c r="Z52" s="59">
        <v>18</v>
      </c>
      <c r="AA52" s="60"/>
      <c r="AB52" s="60"/>
      <c r="AC52" s="61">
        <v>36</v>
      </c>
      <c r="AD52" s="59"/>
      <c r="AE52" s="60"/>
      <c r="AF52" s="60"/>
      <c r="AG52" s="60"/>
      <c r="AH52" s="60"/>
      <c r="AI52" s="60"/>
      <c r="AJ52" s="60"/>
      <c r="AK52" s="60"/>
      <c r="AL52" s="60"/>
      <c r="AM52" s="60"/>
      <c r="AN52" s="60" t="s">
        <v>39</v>
      </c>
      <c r="AO52" s="69" t="s">
        <v>32</v>
      </c>
      <c r="AP52" s="61"/>
      <c r="AR52" s="146">
        <f>SUM(Z52:AC52)</f>
        <v>54</v>
      </c>
      <c r="AS52" s="147">
        <f>AR52/I52</f>
        <v>9</v>
      </c>
      <c r="AT52" s="146"/>
      <c r="AU52" s="148">
        <f>L52+L53+N52</f>
        <v>1</v>
      </c>
      <c r="AV52" s="148" t="e">
        <f>T52+T53+#REF!</f>
        <v>#REF!</v>
      </c>
    </row>
    <row r="53" spans="1:48" s="145" customFormat="1" ht="20.100000000000001" customHeight="1" x14ac:dyDescent="0.25">
      <c r="A53" s="72"/>
      <c r="B53" s="2"/>
      <c r="C53" s="617"/>
      <c r="D53" s="103"/>
      <c r="E53" s="393"/>
      <c r="F53" s="150"/>
      <c r="G53" s="150"/>
      <c r="H53" s="150"/>
      <c r="I53" s="150"/>
      <c r="J53" s="150"/>
      <c r="K53" s="371" t="s">
        <v>756</v>
      </c>
      <c r="L53" s="475">
        <v>0.25</v>
      </c>
      <c r="M53" s="410"/>
      <c r="N53" s="454"/>
      <c r="O53" s="368"/>
      <c r="P53" s="368"/>
      <c r="Q53" s="374"/>
      <c r="R53" s="410"/>
      <c r="S53" s="371" t="s">
        <v>80</v>
      </c>
      <c r="T53" s="385">
        <v>0.25</v>
      </c>
      <c r="U53" s="371"/>
      <c r="V53" s="409"/>
      <c r="W53" s="368"/>
      <c r="X53" s="368"/>
      <c r="Y53" s="411"/>
      <c r="Z53" s="62"/>
      <c r="AA53" s="63"/>
      <c r="AB53" s="63"/>
      <c r="AC53" s="64"/>
      <c r="AD53" s="62"/>
      <c r="AE53" s="63"/>
      <c r="AF53" s="63"/>
      <c r="AG53" s="63"/>
      <c r="AH53" s="63"/>
      <c r="AI53" s="63"/>
      <c r="AJ53" s="63"/>
      <c r="AK53" s="63"/>
      <c r="AL53" s="63"/>
      <c r="AM53" s="63"/>
      <c r="AN53" s="63" t="s">
        <v>39</v>
      </c>
      <c r="AO53" s="70" t="s">
        <v>32</v>
      </c>
      <c r="AP53" s="64"/>
      <c r="AR53" s="146"/>
      <c r="AS53" s="147"/>
      <c r="AT53" s="146"/>
      <c r="AU53" s="148"/>
      <c r="AV53" s="148"/>
    </row>
    <row r="54" spans="1:48" s="145" customFormat="1" ht="20.100000000000001" customHeight="1" x14ac:dyDescent="0.25">
      <c r="A54" s="380" t="s">
        <v>826</v>
      </c>
      <c r="B54" s="449"/>
      <c r="C54" s="123" t="s">
        <v>871</v>
      </c>
      <c r="D54" s="102"/>
      <c r="E54" s="392" t="s">
        <v>132</v>
      </c>
      <c r="F54" s="160" t="s">
        <v>809</v>
      </c>
      <c r="G54" s="160" t="s">
        <v>108</v>
      </c>
      <c r="H54" s="160" t="s">
        <v>47</v>
      </c>
      <c r="I54" s="160">
        <v>6</v>
      </c>
      <c r="J54" s="160">
        <v>2</v>
      </c>
      <c r="K54" s="161" t="s">
        <v>77</v>
      </c>
      <c r="L54" s="169">
        <v>0.3</v>
      </c>
      <c r="M54" s="165" t="s">
        <v>675</v>
      </c>
      <c r="N54" s="162">
        <v>0.4</v>
      </c>
      <c r="O54" s="163">
        <v>0</v>
      </c>
      <c r="P54" s="163">
        <v>1</v>
      </c>
      <c r="Q54" s="164"/>
      <c r="R54" s="165" t="s">
        <v>9</v>
      </c>
      <c r="S54" s="161" t="s">
        <v>80</v>
      </c>
      <c r="T54" s="170">
        <v>0.3</v>
      </c>
      <c r="U54" s="608" t="s">
        <v>675</v>
      </c>
      <c r="V54" s="610">
        <v>0.4</v>
      </c>
      <c r="W54" s="163">
        <v>0</v>
      </c>
      <c r="X54" s="163">
        <v>1</v>
      </c>
      <c r="Y54" s="167"/>
      <c r="Z54" s="59">
        <v>25.5</v>
      </c>
      <c r="AA54" s="60"/>
      <c r="AB54" s="60">
        <v>34.5</v>
      </c>
      <c r="AC54" s="61"/>
      <c r="AD54" s="59"/>
      <c r="AE54" s="60"/>
      <c r="AF54" s="60"/>
      <c r="AG54" s="60"/>
      <c r="AH54" s="60"/>
      <c r="AI54" s="60"/>
      <c r="AJ54" s="60"/>
      <c r="AK54" s="60"/>
      <c r="AL54" s="60"/>
      <c r="AM54" s="60"/>
      <c r="AN54" s="60" t="s">
        <v>32</v>
      </c>
      <c r="AO54" s="69" t="s">
        <v>32</v>
      </c>
      <c r="AP54" s="61" t="s">
        <v>39</v>
      </c>
      <c r="AR54" s="146">
        <f>SUM(Z54:AC54)</f>
        <v>60</v>
      </c>
      <c r="AS54" s="147">
        <f>AR54/I54</f>
        <v>10</v>
      </c>
      <c r="AT54" s="146"/>
      <c r="AU54" s="148">
        <f>L54+L55+N54</f>
        <v>1</v>
      </c>
      <c r="AV54" s="148" t="e">
        <f>T54+T55+#REF!</f>
        <v>#REF!</v>
      </c>
    </row>
    <row r="55" spans="1:48" s="145" customFormat="1" ht="20.100000000000001" customHeight="1" x14ac:dyDescent="0.25">
      <c r="A55" s="450"/>
      <c r="B55" s="451"/>
      <c r="C55" s="617"/>
      <c r="D55" s="103"/>
      <c r="E55" s="401"/>
      <c r="F55" s="173"/>
      <c r="G55" s="173"/>
      <c r="H55" s="173"/>
      <c r="I55" s="173"/>
      <c r="J55" s="173"/>
      <c r="K55" s="174" t="s">
        <v>388</v>
      </c>
      <c r="L55" s="179">
        <v>0.3</v>
      </c>
      <c r="M55" s="178"/>
      <c r="N55" s="176"/>
      <c r="O55" s="177">
        <v>0</v>
      </c>
      <c r="P55" s="177"/>
      <c r="Q55" s="146"/>
      <c r="R55" s="178"/>
      <c r="S55" s="174" t="s">
        <v>80</v>
      </c>
      <c r="T55" s="175">
        <v>0.3</v>
      </c>
      <c r="U55" s="174"/>
      <c r="V55" s="175"/>
      <c r="W55" s="177">
        <v>0</v>
      </c>
      <c r="X55" s="177"/>
      <c r="Y55" s="181"/>
      <c r="Z55" s="182"/>
      <c r="AA55" s="185"/>
      <c r="AB55" s="185"/>
      <c r="AC55" s="184"/>
      <c r="AD55" s="182"/>
      <c r="AE55" s="185"/>
      <c r="AF55" s="185"/>
      <c r="AG55" s="185"/>
      <c r="AH55" s="185"/>
      <c r="AI55" s="185"/>
      <c r="AJ55" s="185"/>
      <c r="AK55" s="185"/>
      <c r="AL55" s="185"/>
      <c r="AM55" s="185"/>
      <c r="AN55" s="185" t="s">
        <v>32</v>
      </c>
      <c r="AO55" s="183" t="s">
        <v>32</v>
      </c>
      <c r="AP55" s="184" t="s">
        <v>39</v>
      </c>
      <c r="AR55" s="146"/>
      <c r="AS55" s="147"/>
      <c r="AT55" s="146"/>
      <c r="AU55" s="148"/>
      <c r="AV55" s="148"/>
    </row>
    <row r="56" spans="1:48" s="145" customFormat="1" ht="20.100000000000001" customHeight="1" x14ac:dyDescent="0.25">
      <c r="A56" s="380" t="s">
        <v>394</v>
      </c>
      <c r="B56" s="52"/>
      <c r="C56" s="123" t="s">
        <v>868</v>
      </c>
      <c r="D56" s="102"/>
      <c r="E56" s="392" t="s">
        <v>133</v>
      </c>
      <c r="F56" s="160" t="s">
        <v>808</v>
      </c>
      <c r="G56" s="160" t="s">
        <v>92</v>
      </c>
      <c r="H56" s="160" t="s">
        <v>39</v>
      </c>
      <c r="I56" s="160">
        <v>6</v>
      </c>
      <c r="J56" s="160">
        <v>2</v>
      </c>
      <c r="K56" s="471" t="s">
        <v>77</v>
      </c>
      <c r="L56" s="364">
        <v>0.3</v>
      </c>
      <c r="M56" s="165" t="s">
        <v>675</v>
      </c>
      <c r="N56" s="162">
        <v>0.4</v>
      </c>
      <c r="O56" s="163">
        <v>0</v>
      </c>
      <c r="P56" s="163">
        <v>1</v>
      </c>
      <c r="Q56" s="164"/>
      <c r="R56" s="165" t="s">
        <v>9</v>
      </c>
      <c r="S56" s="161" t="s">
        <v>80</v>
      </c>
      <c r="T56" s="170">
        <v>0.3</v>
      </c>
      <c r="U56" s="608" t="s">
        <v>675</v>
      </c>
      <c r="V56" s="610">
        <v>0.4</v>
      </c>
      <c r="W56" s="163">
        <v>0</v>
      </c>
      <c r="X56" s="163">
        <v>1</v>
      </c>
      <c r="Y56" s="167"/>
      <c r="Z56" s="59">
        <v>24</v>
      </c>
      <c r="AA56" s="60"/>
      <c r="AB56" s="60">
        <v>36</v>
      </c>
      <c r="AC56" s="61"/>
      <c r="AD56" s="59"/>
      <c r="AE56" s="60"/>
      <c r="AF56" s="60"/>
      <c r="AG56" s="60"/>
      <c r="AH56" s="60"/>
      <c r="AI56" s="60"/>
      <c r="AJ56" s="60"/>
      <c r="AK56" s="60"/>
      <c r="AL56" s="60"/>
      <c r="AM56" s="60"/>
      <c r="AN56" s="60" t="s">
        <v>39</v>
      </c>
      <c r="AO56" s="69"/>
      <c r="AP56" s="61" t="s">
        <v>774</v>
      </c>
      <c r="AR56" s="146">
        <f>SUM(Z56:AC56)</f>
        <v>60</v>
      </c>
      <c r="AS56" s="147">
        <f>AR56/I56</f>
        <v>10</v>
      </c>
      <c r="AT56" s="146"/>
      <c r="AU56" s="148">
        <f>L56+L57+N56</f>
        <v>1</v>
      </c>
      <c r="AV56" s="148" t="e">
        <f>T56+T57+#REF!</f>
        <v>#REF!</v>
      </c>
    </row>
    <row r="57" spans="1:48" s="145" customFormat="1" ht="20.100000000000001" customHeight="1" x14ac:dyDescent="0.25">
      <c r="A57" s="109"/>
      <c r="B57" s="2"/>
      <c r="C57" s="617"/>
      <c r="D57" s="103"/>
      <c r="E57" s="401"/>
      <c r="F57" s="173"/>
      <c r="G57" s="173"/>
      <c r="H57" s="173"/>
      <c r="I57" s="173"/>
      <c r="J57" s="173"/>
      <c r="K57" s="430" t="s">
        <v>388</v>
      </c>
      <c r="L57" s="379">
        <v>0.3</v>
      </c>
      <c r="M57" s="178"/>
      <c r="N57" s="176"/>
      <c r="O57" s="177">
        <v>0</v>
      </c>
      <c r="P57" s="177"/>
      <c r="Q57" s="146"/>
      <c r="R57" s="178"/>
      <c r="S57" s="174" t="s">
        <v>80</v>
      </c>
      <c r="T57" s="175">
        <v>0.3</v>
      </c>
      <c r="U57" s="174"/>
      <c r="V57" s="175"/>
      <c r="W57" s="177">
        <v>0</v>
      </c>
      <c r="X57" s="177"/>
      <c r="Y57" s="181"/>
      <c r="Z57" s="182"/>
      <c r="AA57" s="185"/>
      <c r="AB57" s="185"/>
      <c r="AC57" s="184"/>
      <c r="AD57" s="182"/>
      <c r="AE57" s="185"/>
      <c r="AF57" s="185"/>
      <c r="AG57" s="185"/>
      <c r="AH57" s="185"/>
      <c r="AI57" s="185"/>
      <c r="AJ57" s="185"/>
      <c r="AK57" s="185"/>
      <c r="AL57" s="185"/>
      <c r="AM57" s="185"/>
      <c r="AN57" s="185" t="s">
        <v>39</v>
      </c>
      <c r="AO57" s="183"/>
      <c r="AP57" s="184" t="s">
        <v>774</v>
      </c>
      <c r="AR57" s="146"/>
      <c r="AS57" s="147"/>
      <c r="AT57" s="146"/>
      <c r="AU57" s="148"/>
      <c r="AV57" s="148"/>
    </row>
    <row r="58" spans="1:48" s="145" customFormat="1" ht="20.100000000000001" customHeight="1" x14ac:dyDescent="0.25">
      <c r="A58" s="604" t="s">
        <v>941</v>
      </c>
      <c r="B58" s="52"/>
      <c r="C58" s="123" t="s">
        <v>867</v>
      </c>
      <c r="D58" s="102"/>
      <c r="E58" s="392" t="s">
        <v>134</v>
      </c>
      <c r="F58" s="160" t="s">
        <v>811</v>
      </c>
      <c r="G58" s="160" t="s">
        <v>109</v>
      </c>
      <c r="H58" s="160" t="s">
        <v>47</v>
      </c>
      <c r="I58" s="160">
        <v>6</v>
      </c>
      <c r="J58" s="160">
        <v>2</v>
      </c>
      <c r="K58" s="370" t="s">
        <v>77</v>
      </c>
      <c r="L58" s="412">
        <v>0.25</v>
      </c>
      <c r="M58" s="403" t="s">
        <v>924</v>
      </c>
      <c r="N58" s="384">
        <v>0.5</v>
      </c>
      <c r="O58" s="362">
        <v>0</v>
      </c>
      <c r="P58" s="362">
        <v>1</v>
      </c>
      <c r="Q58" s="369"/>
      <c r="R58" s="403" t="s">
        <v>9</v>
      </c>
      <c r="S58" s="370" t="s">
        <v>80</v>
      </c>
      <c r="T58" s="413">
        <v>0.25</v>
      </c>
      <c r="U58" s="370" t="s">
        <v>924</v>
      </c>
      <c r="V58" s="413">
        <v>0.5</v>
      </c>
      <c r="W58" s="362">
        <v>0</v>
      </c>
      <c r="X58" s="362">
        <v>1</v>
      </c>
      <c r="Y58" s="363"/>
      <c r="Z58" s="59"/>
      <c r="AA58" s="60">
        <v>27</v>
      </c>
      <c r="AB58" s="60">
        <v>18</v>
      </c>
      <c r="AC58" s="61"/>
      <c r="AD58" s="59"/>
      <c r="AE58" s="60"/>
      <c r="AF58" s="60" t="s">
        <v>39</v>
      </c>
      <c r="AG58" s="60"/>
      <c r="AH58" s="60"/>
      <c r="AI58" s="60"/>
      <c r="AJ58" s="60"/>
      <c r="AK58" s="60"/>
      <c r="AL58" s="60"/>
      <c r="AM58" s="60" t="s">
        <v>32</v>
      </c>
      <c r="AN58" s="60"/>
      <c r="AO58" s="69"/>
      <c r="AP58" s="61" t="s">
        <v>39</v>
      </c>
      <c r="AR58" s="146">
        <f>SUM(Z58:AC58)</f>
        <v>45</v>
      </c>
      <c r="AS58" s="147">
        <f>AR58/I58</f>
        <v>7.5</v>
      </c>
      <c r="AT58" s="146"/>
      <c r="AU58" s="148">
        <f>L58+L59+N58</f>
        <v>1</v>
      </c>
      <c r="AV58" s="148" t="e">
        <f>T58+T59+#REF!</f>
        <v>#REF!</v>
      </c>
    </row>
    <row r="59" spans="1:48" s="145" customFormat="1" ht="20.100000000000001" customHeight="1" x14ac:dyDescent="0.25">
      <c r="A59" s="108"/>
      <c r="B59" s="2"/>
      <c r="C59" s="617"/>
      <c r="D59" s="103"/>
      <c r="E59" s="401"/>
      <c r="F59" s="173"/>
      <c r="G59" s="173"/>
      <c r="H59" s="173"/>
      <c r="I59" s="173"/>
      <c r="J59" s="173"/>
      <c r="K59" s="407" t="s">
        <v>77</v>
      </c>
      <c r="L59" s="422">
        <v>0.25</v>
      </c>
      <c r="M59" s="420"/>
      <c r="N59" s="482"/>
      <c r="O59" s="405">
        <v>0</v>
      </c>
      <c r="P59" s="405"/>
      <c r="Q59" s="406"/>
      <c r="R59" s="420"/>
      <c r="S59" s="407" t="s">
        <v>80</v>
      </c>
      <c r="T59" s="431">
        <v>0.25</v>
      </c>
      <c r="U59" s="407"/>
      <c r="V59" s="419"/>
      <c r="W59" s="405">
        <v>0</v>
      </c>
      <c r="X59" s="405"/>
      <c r="Y59" s="432"/>
      <c r="Z59" s="182"/>
      <c r="AA59" s="185"/>
      <c r="AB59" s="185"/>
      <c r="AC59" s="184"/>
      <c r="AD59" s="182"/>
      <c r="AE59" s="185"/>
      <c r="AF59" s="185" t="s">
        <v>39</v>
      </c>
      <c r="AG59" s="185"/>
      <c r="AH59" s="185"/>
      <c r="AI59" s="185"/>
      <c r="AJ59" s="185"/>
      <c r="AK59" s="185"/>
      <c r="AL59" s="185"/>
      <c r="AM59" s="185" t="s">
        <v>32</v>
      </c>
      <c r="AN59" s="185"/>
      <c r="AO59" s="183"/>
      <c r="AP59" s="184" t="s">
        <v>39</v>
      </c>
      <c r="AR59" s="146"/>
      <c r="AS59" s="147"/>
      <c r="AT59" s="146"/>
      <c r="AU59" s="148"/>
      <c r="AV59" s="148"/>
    </row>
    <row r="60" spans="1:48" s="145" customFormat="1" ht="20.100000000000001" customHeight="1" x14ac:dyDescent="0.25">
      <c r="A60" s="380" t="s">
        <v>974</v>
      </c>
      <c r="B60" s="52"/>
      <c r="C60" s="123" t="s">
        <v>867</v>
      </c>
      <c r="D60" s="102"/>
      <c r="E60" s="159" t="s">
        <v>135</v>
      </c>
      <c r="F60" s="160"/>
      <c r="G60" s="160" t="s">
        <v>110</v>
      </c>
      <c r="H60" s="160" t="s">
        <v>32</v>
      </c>
      <c r="I60" s="160">
        <v>3</v>
      </c>
      <c r="J60" s="160">
        <v>1</v>
      </c>
      <c r="K60" s="161" t="s">
        <v>77</v>
      </c>
      <c r="L60" s="169">
        <v>0.08</v>
      </c>
      <c r="M60" s="165" t="s">
        <v>675</v>
      </c>
      <c r="N60" s="162">
        <v>0.67</v>
      </c>
      <c r="O60" s="163">
        <v>0</v>
      </c>
      <c r="P60" s="163">
        <v>1</v>
      </c>
      <c r="Q60" s="164"/>
      <c r="R60" s="165" t="s">
        <v>9</v>
      </c>
      <c r="S60" s="161" t="s">
        <v>80</v>
      </c>
      <c r="T60" s="162">
        <v>0.08</v>
      </c>
      <c r="U60" s="608" t="s">
        <v>687</v>
      </c>
      <c r="V60" s="610">
        <v>0.67</v>
      </c>
      <c r="W60" s="163">
        <v>0</v>
      </c>
      <c r="X60" s="163">
        <v>1</v>
      </c>
      <c r="Y60" s="167"/>
      <c r="Z60" s="59"/>
      <c r="AA60" s="60">
        <v>8</v>
      </c>
      <c r="AB60" s="60">
        <v>22</v>
      </c>
      <c r="AC60" s="61"/>
      <c r="AD60" s="59" t="s">
        <v>32</v>
      </c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9"/>
      <c r="AP60" s="61"/>
      <c r="AR60" s="146">
        <f>SUM(Z60:AC60)</f>
        <v>30</v>
      </c>
      <c r="AS60" s="147">
        <f>AR60/I60</f>
        <v>10</v>
      </c>
      <c r="AT60" s="146"/>
      <c r="AU60" s="148">
        <f>L60+L61+L62+N60</f>
        <v>1</v>
      </c>
      <c r="AV60" s="148" t="e">
        <f>T60+T61+T62+#REF!</f>
        <v>#REF!</v>
      </c>
    </row>
    <row r="61" spans="1:48" s="145" customFormat="1" ht="20.100000000000001" customHeight="1" x14ac:dyDescent="0.25">
      <c r="A61" s="24"/>
      <c r="B61" s="54"/>
      <c r="C61" s="617"/>
      <c r="D61" s="103"/>
      <c r="E61" s="172"/>
      <c r="F61" s="173"/>
      <c r="G61" s="173"/>
      <c r="H61" s="173"/>
      <c r="I61" s="173"/>
      <c r="J61" s="173"/>
      <c r="K61" s="174" t="s">
        <v>77</v>
      </c>
      <c r="L61" s="179">
        <v>0.17</v>
      </c>
      <c r="M61" s="178"/>
      <c r="N61" s="176"/>
      <c r="O61" s="177">
        <v>0</v>
      </c>
      <c r="P61" s="177"/>
      <c r="Q61" s="146"/>
      <c r="R61" s="178"/>
      <c r="S61" s="174" t="s">
        <v>80</v>
      </c>
      <c r="T61" s="176">
        <v>0.17</v>
      </c>
      <c r="U61" s="174"/>
      <c r="V61" s="175"/>
      <c r="W61" s="177">
        <v>0</v>
      </c>
      <c r="X61" s="177"/>
      <c r="Y61" s="181"/>
      <c r="Z61" s="182"/>
      <c r="AA61" s="185"/>
      <c r="AB61" s="185"/>
      <c r="AC61" s="184"/>
      <c r="AD61" s="182" t="s">
        <v>32</v>
      </c>
      <c r="AE61" s="185"/>
      <c r="AF61" s="185"/>
      <c r="AG61" s="185"/>
      <c r="AH61" s="185"/>
      <c r="AI61" s="185"/>
      <c r="AJ61" s="185"/>
      <c r="AK61" s="185"/>
      <c r="AL61" s="185"/>
      <c r="AM61" s="185"/>
      <c r="AN61" s="185"/>
      <c r="AO61" s="183"/>
      <c r="AP61" s="184"/>
      <c r="AR61" s="146"/>
      <c r="AS61" s="147"/>
      <c r="AT61" s="146"/>
      <c r="AU61" s="148"/>
      <c r="AV61" s="148"/>
    </row>
    <row r="62" spans="1:48" s="145" customFormat="1" ht="20.100000000000001" customHeight="1" x14ac:dyDescent="0.25">
      <c r="A62" s="26"/>
      <c r="B62" s="53"/>
      <c r="C62" s="619"/>
      <c r="D62" s="106"/>
      <c r="E62" s="149"/>
      <c r="F62" s="150"/>
      <c r="G62" s="150"/>
      <c r="H62" s="150"/>
      <c r="I62" s="150"/>
      <c r="J62" s="150"/>
      <c r="K62" s="152" t="s">
        <v>77</v>
      </c>
      <c r="L62" s="171">
        <v>0.08</v>
      </c>
      <c r="M62" s="156"/>
      <c r="N62" s="153"/>
      <c r="O62" s="154">
        <v>0</v>
      </c>
      <c r="P62" s="154"/>
      <c r="Q62" s="155"/>
      <c r="R62" s="156"/>
      <c r="S62" s="152" t="s">
        <v>80</v>
      </c>
      <c r="T62" s="153">
        <v>0.08</v>
      </c>
      <c r="U62" s="609"/>
      <c r="V62" s="611"/>
      <c r="W62" s="154">
        <v>0</v>
      </c>
      <c r="X62" s="154"/>
      <c r="Y62" s="151"/>
      <c r="Z62" s="62"/>
      <c r="AA62" s="63"/>
      <c r="AB62" s="63"/>
      <c r="AC62" s="64"/>
      <c r="AD62" s="62" t="s">
        <v>32</v>
      </c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70"/>
      <c r="AP62" s="64"/>
      <c r="AR62" s="146"/>
      <c r="AS62" s="147"/>
      <c r="AT62" s="146"/>
      <c r="AU62" s="148"/>
      <c r="AV62" s="148"/>
    </row>
    <row r="63" spans="1:48" s="145" customFormat="1" ht="20.100000000000001" customHeight="1" x14ac:dyDescent="0.25">
      <c r="A63" s="25" t="s">
        <v>391</v>
      </c>
      <c r="B63" s="52"/>
      <c r="C63" s="621"/>
      <c r="D63" s="102"/>
      <c r="E63" s="159" t="s">
        <v>136</v>
      </c>
      <c r="F63" s="160"/>
      <c r="G63" s="160" t="s">
        <v>111</v>
      </c>
      <c r="H63" s="160" t="s">
        <v>32</v>
      </c>
      <c r="I63" s="160">
        <v>6</v>
      </c>
      <c r="J63" s="160">
        <v>2</v>
      </c>
      <c r="K63" s="161" t="s">
        <v>77</v>
      </c>
      <c r="L63" s="169">
        <v>0.3</v>
      </c>
      <c r="M63" s="165" t="s">
        <v>675</v>
      </c>
      <c r="N63" s="162">
        <v>0.4</v>
      </c>
      <c r="O63" s="163">
        <v>0</v>
      </c>
      <c r="P63" s="163">
        <v>1</v>
      </c>
      <c r="Q63" s="164"/>
      <c r="R63" s="161" t="s">
        <v>9</v>
      </c>
      <c r="S63" s="161" t="s">
        <v>80</v>
      </c>
      <c r="T63" s="170">
        <v>0.3</v>
      </c>
      <c r="U63" s="608" t="s">
        <v>77</v>
      </c>
      <c r="V63" s="610">
        <v>0.4</v>
      </c>
      <c r="W63" s="163">
        <v>0</v>
      </c>
      <c r="X63" s="163">
        <v>1</v>
      </c>
      <c r="Y63" s="167"/>
      <c r="Z63" s="59"/>
      <c r="AA63" s="60">
        <v>36</v>
      </c>
      <c r="AB63" s="60"/>
      <c r="AC63" s="61"/>
      <c r="AD63" s="59"/>
      <c r="AE63" s="60"/>
      <c r="AF63" s="60"/>
      <c r="AG63" s="60"/>
      <c r="AH63" s="60"/>
      <c r="AI63" s="60"/>
      <c r="AJ63" s="60"/>
      <c r="AK63" s="60"/>
      <c r="AL63" s="60" t="s">
        <v>32</v>
      </c>
      <c r="AM63" s="60"/>
      <c r="AN63" s="60"/>
      <c r="AO63" s="69"/>
      <c r="AP63" s="61"/>
      <c r="AR63" s="146">
        <f>SUM(Z63:AC63)</f>
        <v>36</v>
      </c>
      <c r="AS63" s="147">
        <f>AR63/I63</f>
        <v>6</v>
      </c>
      <c r="AT63" s="146"/>
      <c r="AU63" s="148">
        <f>L63+L64+N63</f>
        <v>1</v>
      </c>
      <c r="AV63" s="148" t="e">
        <f>T63+T64+#REF!</f>
        <v>#REF!</v>
      </c>
    </row>
    <row r="64" spans="1:48" s="145" customFormat="1" ht="20.100000000000001" customHeight="1" x14ac:dyDescent="0.25">
      <c r="A64" s="26"/>
      <c r="B64" s="53"/>
      <c r="C64" s="619"/>
      <c r="D64" s="106"/>
      <c r="E64" s="149"/>
      <c r="F64" s="150"/>
      <c r="G64" s="150"/>
      <c r="H64" s="150"/>
      <c r="I64" s="150"/>
      <c r="J64" s="150"/>
      <c r="K64" s="152" t="s">
        <v>77</v>
      </c>
      <c r="L64" s="171">
        <v>0.3</v>
      </c>
      <c r="M64" s="156"/>
      <c r="N64" s="153"/>
      <c r="O64" s="154">
        <v>0</v>
      </c>
      <c r="P64" s="154"/>
      <c r="Q64" s="155"/>
      <c r="R64" s="156"/>
      <c r="S64" s="152" t="s">
        <v>80</v>
      </c>
      <c r="T64" s="157">
        <v>0.3</v>
      </c>
      <c r="U64" s="609"/>
      <c r="V64" s="611"/>
      <c r="W64" s="154">
        <v>0</v>
      </c>
      <c r="X64" s="154"/>
      <c r="Y64" s="151"/>
      <c r="Z64" s="62"/>
      <c r="AA64" s="63"/>
      <c r="AB64" s="63"/>
      <c r="AC64" s="64"/>
      <c r="AD64" s="62"/>
      <c r="AE64" s="63"/>
      <c r="AF64" s="63"/>
      <c r="AG64" s="63"/>
      <c r="AH64" s="63"/>
      <c r="AI64" s="63"/>
      <c r="AJ64" s="63"/>
      <c r="AK64" s="63"/>
      <c r="AL64" s="63" t="s">
        <v>32</v>
      </c>
      <c r="AM64" s="63"/>
      <c r="AN64" s="63"/>
      <c r="AO64" s="70"/>
      <c r="AP64" s="64"/>
      <c r="AR64" s="146"/>
      <c r="AS64" s="147"/>
      <c r="AT64" s="146"/>
      <c r="AU64" s="148"/>
      <c r="AV64" s="148"/>
    </row>
    <row r="65" spans="1:48" s="145" customFormat="1" ht="20.100000000000001" customHeight="1" x14ac:dyDescent="0.25">
      <c r="A65" s="83" t="s">
        <v>884</v>
      </c>
      <c r="B65" s="52"/>
      <c r="C65" s="123" t="s">
        <v>867</v>
      </c>
      <c r="D65" s="102"/>
      <c r="E65" s="159" t="s">
        <v>438</v>
      </c>
      <c r="F65" s="160" t="s">
        <v>561</v>
      </c>
      <c r="G65" s="160" t="s">
        <v>621</v>
      </c>
      <c r="H65" s="160" t="s">
        <v>47</v>
      </c>
      <c r="I65" s="160">
        <v>3</v>
      </c>
      <c r="J65" s="160">
        <v>1</v>
      </c>
      <c r="K65" s="161" t="s">
        <v>77</v>
      </c>
      <c r="L65" s="169">
        <v>0.25</v>
      </c>
      <c r="M65" s="165" t="s">
        <v>683</v>
      </c>
      <c r="N65" s="162">
        <v>0.5</v>
      </c>
      <c r="O65" s="163">
        <v>0</v>
      </c>
      <c r="P65" s="163">
        <v>1</v>
      </c>
      <c r="Q65" s="164"/>
      <c r="R65" s="165" t="s">
        <v>9</v>
      </c>
      <c r="S65" s="161" t="s">
        <v>80</v>
      </c>
      <c r="T65" s="169">
        <v>0.25</v>
      </c>
      <c r="U65" s="608" t="s">
        <v>683</v>
      </c>
      <c r="V65" s="610">
        <v>0.5</v>
      </c>
      <c r="W65" s="163">
        <v>0</v>
      </c>
      <c r="X65" s="163">
        <v>1</v>
      </c>
      <c r="Y65" s="167"/>
      <c r="Z65" s="59"/>
      <c r="AA65" s="60">
        <v>13.5</v>
      </c>
      <c r="AB65" s="60">
        <v>9</v>
      </c>
      <c r="AC65" s="61"/>
      <c r="AD65" s="59"/>
      <c r="AE65" s="60"/>
      <c r="AF65" s="60" t="s">
        <v>39</v>
      </c>
      <c r="AG65" s="60" t="s">
        <v>32</v>
      </c>
      <c r="AH65" s="60"/>
      <c r="AI65" s="60"/>
      <c r="AJ65" s="60"/>
      <c r="AK65" s="60"/>
      <c r="AL65" s="60"/>
      <c r="AM65" s="60"/>
      <c r="AN65" s="60"/>
      <c r="AO65" s="69"/>
      <c r="AP65" s="61"/>
      <c r="AR65" s="146">
        <f>SUM(Z65:AC65)</f>
        <v>22.5</v>
      </c>
      <c r="AS65" s="147">
        <f>AR65/I65</f>
        <v>7.5</v>
      </c>
      <c r="AT65" s="146"/>
      <c r="AU65" s="148">
        <f>L65+L66+N65</f>
        <v>1</v>
      </c>
      <c r="AV65" s="148" t="e">
        <f>T65+T66+#REF!</f>
        <v>#REF!</v>
      </c>
    </row>
    <row r="66" spans="1:48" s="145" customFormat="1" ht="20.100000000000001" customHeight="1" x14ac:dyDescent="0.25">
      <c r="A66" s="109"/>
      <c r="B66" s="110"/>
      <c r="C66" s="619"/>
      <c r="D66" s="106"/>
      <c r="E66" s="149"/>
      <c r="F66" s="150"/>
      <c r="G66" s="150"/>
      <c r="H66" s="150"/>
      <c r="I66" s="150"/>
      <c r="J66" s="150"/>
      <c r="K66" s="152" t="s">
        <v>77</v>
      </c>
      <c r="L66" s="171">
        <v>0.25</v>
      </c>
      <c r="M66" s="156"/>
      <c r="N66" s="153"/>
      <c r="O66" s="154"/>
      <c r="P66" s="154"/>
      <c r="Q66" s="155"/>
      <c r="R66" s="156"/>
      <c r="S66" s="152" t="s">
        <v>80</v>
      </c>
      <c r="T66" s="171">
        <v>0.25</v>
      </c>
      <c r="U66" s="609"/>
      <c r="V66" s="611"/>
      <c r="W66" s="154"/>
      <c r="X66" s="154"/>
      <c r="Y66" s="151"/>
      <c r="Z66" s="62"/>
      <c r="AA66" s="63"/>
      <c r="AB66" s="63"/>
      <c r="AC66" s="64"/>
      <c r="AD66" s="62"/>
      <c r="AE66" s="63"/>
      <c r="AF66" s="63" t="s">
        <v>39</v>
      </c>
      <c r="AG66" s="63" t="s">
        <v>32</v>
      </c>
      <c r="AH66" s="63"/>
      <c r="AI66" s="63"/>
      <c r="AJ66" s="63"/>
      <c r="AK66" s="63"/>
      <c r="AL66" s="63"/>
      <c r="AM66" s="63"/>
      <c r="AN66" s="63"/>
      <c r="AO66" s="70"/>
      <c r="AP66" s="64"/>
      <c r="AR66" s="146"/>
      <c r="AS66" s="147"/>
      <c r="AT66" s="146"/>
      <c r="AU66" s="148"/>
      <c r="AV66" s="148"/>
    </row>
    <row r="67" spans="1:48" s="145" customFormat="1" ht="20.100000000000001" customHeight="1" x14ac:dyDescent="0.25">
      <c r="A67" s="380" t="s">
        <v>973</v>
      </c>
      <c r="B67" s="52"/>
      <c r="C67" s="123" t="s">
        <v>867</v>
      </c>
      <c r="D67" s="102"/>
      <c r="E67" s="392" t="s">
        <v>439</v>
      </c>
      <c r="F67" s="160" t="s">
        <v>812</v>
      </c>
      <c r="G67" s="160" t="s">
        <v>622</v>
      </c>
      <c r="H67" s="160" t="s">
        <v>47</v>
      </c>
      <c r="I67" s="160">
        <v>6</v>
      </c>
      <c r="J67" s="160">
        <v>2</v>
      </c>
      <c r="K67" s="161" t="s">
        <v>77</v>
      </c>
      <c r="L67" s="364">
        <v>0.25</v>
      </c>
      <c r="M67" s="165" t="s">
        <v>675</v>
      </c>
      <c r="N67" s="162">
        <v>0.5</v>
      </c>
      <c r="O67" s="163">
        <v>0</v>
      </c>
      <c r="P67" s="163">
        <v>1</v>
      </c>
      <c r="Q67" s="164"/>
      <c r="R67" s="165" t="s">
        <v>9</v>
      </c>
      <c r="S67" s="161" t="s">
        <v>80</v>
      </c>
      <c r="T67" s="169">
        <v>0.25</v>
      </c>
      <c r="U67" s="608" t="s">
        <v>675</v>
      </c>
      <c r="V67" s="610">
        <v>0.5</v>
      </c>
      <c r="W67" s="163">
        <v>0</v>
      </c>
      <c r="X67" s="163">
        <v>1</v>
      </c>
      <c r="Y67" s="167"/>
      <c r="Z67" s="59">
        <v>24</v>
      </c>
      <c r="AA67" s="60"/>
      <c r="AB67" s="60">
        <v>31.5</v>
      </c>
      <c r="AC67" s="60"/>
      <c r="AD67" s="59"/>
      <c r="AE67" s="60"/>
      <c r="AF67" s="60"/>
      <c r="AG67" s="60"/>
      <c r="AH67" s="60" t="s">
        <v>32</v>
      </c>
      <c r="AI67" s="60" t="s">
        <v>32</v>
      </c>
      <c r="AJ67" s="60"/>
      <c r="AK67" s="60" t="s">
        <v>32</v>
      </c>
      <c r="AL67" s="60"/>
      <c r="AM67" s="60"/>
      <c r="AN67" s="60"/>
      <c r="AO67" s="69"/>
      <c r="AP67" s="61" t="s">
        <v>39</v>
      </c>
      <c r="AR67" s="146">
        <f>SUM(Z67:AC67)</f>
        <v>55.5</v>
      </c>
      <c r="AS67" s="147">
        <f>AR67/I67</f>
        <v>9.25</v>
      </c>
      <c r="AT67" s="146"/>
      <c r="AU67" s="148">
        <f>L67+L68+N67</f>
        <v>1</v>
      </c>
      <c r="AV67" s="148" t="e">
        <f>T67+T68+#REF!</f>
        <v>#REF!</v>
      </c>
    </row>
    <row r="68" spans="1:48" s="145" customFormat="1" ht="20.100000000000001" customHeight="1" x14ac:dyDescent="0.25">
      <c r="A68" s="109"/>
      <c r="B68" s="110"/>
      <c r="C68" s="619"/>
      <c r="D68" s="106"/>
      <c r="E68" s="393"/>
      <c r="F68" s="150"/>
      <c r="G68" s="150"/>
      <c r="H68" s="150"/>
      <c r="I68" s="150"/>
      <c r="J68" s="150"/>
      <c r="K68" s="152" t="s">
        <v>77</v>
      </c>
      <c r="L68" s="366">
        <v>0.25</v>
      </c>
      <c r="M68" s="156"/>
      <c r="N68" s="153"/>
      <c r="O68" s="154">
        <v>0</v>
      </c>
      <c r="P68" s="154"/>
      <c r="Q68" s="155"/>
      <c r="R68" s="156"/>
      <c r="S68" s="152" t="s">
        <v>80</v>
      </c>
      <c r="T68" s="171">
        <v>0.25</v>
      </c>
      <c r="U68" s="609"/>
      <c r="V68" s="611"/>
      <c r="W68" s="154">
        <v>0</v>
      </c>
      <c r="X68" s="154"/>
      <c r="Y68" s="151"/>
      <c r="Z68" s="62"/>
      <c r="AA68" s="63"/>
      <c r="AB68" s="63"/>
      <c r="AC68" s="63"/>
      <c r="AD68" s="62"/>
      <c r="AE68" s="63"/>
      <c r="AF68" s="63"/>
      <c r="AG68" s="63"/>
      <c r="AH68" s="63" t="s">
        <v>32</v>
      </c>
      <c r="AI68" s="63" t="s">
        <v>32</v>
      </c>
      <c r="AJ68" s="63"/>
      <c r="AK68" s="63" t="s">
        <v>32</v>
      </c>
      <c r="AL68" s="63"/>
      <c r="AM68" s="63"/>
      <c r="AN68" s="63"/>
      <c r="AO68" s="70"/>
      <c r="AP68" s="64" t="s">
        <v>39</v>
      </c>
      <c r="AR68" s="146"/>
      <c r="AS68" s="147"/>
      <c r="AT68" s="146"/>
      <c r="AU68" s="148"/>
      <c r="AV68" s="148"/>
    </row>
    <row r="69" spans="1:48" s="145" customFormat="1" ht="20.100000000000001" customHeight="1" x14ac:dyDescent="0.25">
      <c r="A69" s="380" t="s">
        <v>708</v>
      </c>
      <c r="B69" s="52"/>
      <c r="C69" s="622"/>
      <c r="D69" s="186"/>
      <c r="E69" s="159" t="s">
        <v>137</v>
      </c>
      <c r="F69" s="160"/>
      <c r="G69" s="160" t="s">
        <v>93</v>
      </c>
      <c r="H69" s="160" t="s">
        <v>32</v>
      </c>
      <c r="I69" s="160">
        <v>6</v>
      </c>
      <c r="J69" s="160">
        <v>2</v>
      </c>
      <c r="K69" s="161" t="s">
        <v>11</v>
      </c>
      <c r="L69" s="364">
        <v>0.3</v>
      </c>
      <c r="M69" s="165" t="s">
        <v>675</v>
      </c>
      <c r="N69" s="162">
        <v>0.4</v>
      </c>
      <c r="O69" s="163">
        <v>0</v>
      </c>
      <c r="P69" s="163">
        <v>1</v>
      </c>
      <c r="Q69" s="164"/>
      <c r="R69" s="165" t="s">
        <v>9</v>
      </c>
      <c r="S69" s="161" t="s">
        <v>80</v>
      </c>
      <c r="T69" s="170">
        <v>0.3</v>
      </c>
      <c r="U69" s="608" t="s">
        <v>675</v>
      </c>
      <c r="V69" s="610">
        <v>0.4</v>
      </c>
      <c r="W69" s="163">
        <v>0</v>
      </c>
      <c r="X69" s="163">
        <v>1</v>
      </c>
      <c r="Y69" s="167"/>
      <c r="Z69" s="59">
        <v>24</v>
      </c>
      <c r="AA69" s="60"/>
      <c r="AB69" s="60">
        <v>36</v>
      </c>
      <c r="AC69" s="61"/>
      <c r="AD69" s="59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9" t="s">
        <v>32</v>
      </c>
      <c r="AP69" s="61"/>
      <c r="AR69" s="146">
        <f>SUM(Z69:AC69)</f>
        <v>60</v>
      </c>
      <c r="AS69" s="147">
        <f>AR69/I69</f>
        <v>10</v>
      </c>
      <c r="AT69" s="146"/>
      <c r="AU69" s="148">
        <f>L69+L70+N69</f>
        <v>1</v>
      </c>
      <c r="AV69" s="148" t="e">
        <f>T69+T70+#REF!</f>
        <v>#REF!</v>
      </c>
    </row>
    <row r="70" spans="1:48" s="145" customFormat="1" ht="20.100000000000001" customHeight="1" x14ac:dyDescent="0.25">
      <c r="A70" s="108"/>
      <c r="B70" s="2"/>
      <c r="C70" s="617"/>
      <c r="D70" s="103"/>
      <c r="E70" s="172"/>
      <c r="F70" s="173"/>
      <c r="G70" s="173"/>
      <c r="H70" s="173"/>
      <c r="I70" s="173"/>
      <c r="J70" s="173"/>
      <c r="K70" s="174" t="s">
        <v>11</v>
      </c>
      <c r="L70" s="379">
        <v>0.3</v>
      </c>
      <c r="M70" s="178"/>
      <c r="N70" s="176"/>
      <c r="O70" s="177">
        <v>0</v>
      </c>
      <c r="P70" s="177"/>
      <c r="Q70" s="146"/>
      <c r="R70" s="178"/>
      <c r="S70" s="174" t="s">
        <v>80</v>
      </c>
      <c r="T70" s="175">
        <v>0.3</v>
      </c>
      <c r="U70" s="174"/>
      <c r="V70" s="175"/>
      <c r="W70" s="177">
        <v>0</v>
      </c>
      <c r="X70" s="177"/>
      <c r="Y70" s="181"/>
      <c r="Z70" s="182"/>
      <c r="AA70" s="185"/>
      <c r="AB70" s="185"/>
      <c r="AC70" s="184"/>
      <c r="AD70" s="182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3" t="s">
        <v>32</v>
      </c>
      <c r="AP70" s="184"/>
      <c r="AR70" s="146"/>
      <c r="AS70" s="147"/>
      <c r="AT70" s="146"/>
      <c r="AU70" s="148"/>
      <c r="AV70" s="148"/>
    </row>
    <row r="71" spans="1:48" s="145" customFormat="1" ht="20.100000000000001" customHeight="1" x14ac:dyDescent="0.25">
      <c r="A71" s="380" t="s">
        <v>974</v>
      </c>
      <c r="B71" s="52"/>
      <c r="C71" s="123" t="s">
        <v>867</v>
      </c>
      <c r="D71" s="102"/>
      <c r="E71" s="159" t="s">
        <v>440</v>
      </c>
      <c r="F71" s="160"/>
      <c r="G71" s="160" t="s">
        <v>623</v>
      </c>
      <c r="H71" s="160" t="s">
        <v>32</v>
      </c>
      <c r="I71" s="160">
        <v>3</v>
      </c>
      <c r="J71" s="160">
        <v>1</v>
      </c>
      <c r="K71" s="161" t="s">
        <v>77</v>
      </c>
      <c r="L71" s="169">
        <v>8.2500000000000004E-2</v>
      </c>
      <c r="M71" s="165" t="s">
        <v>675</v>
      </c>
      <c r="N71" s="162">
        <v>0.67</v>
      </c>
      <c r="O71" s="163">
        <v>0</v>
      </c>
      <c r="P71" s="163">
        <v>1</v>
      </c>
      <c r="Q71" s="164"/>
      <c r="R71" s="165" t="s">
        <v>9</v>
      </c>
      <c r="S71" s="161" t="s">
        <v>80</v>
      </c>
      <c r="T71" s="162">
        <v>8.2500000000000004E-2</v>
      </c>
      <c r="U71" s="608" t="s">
        <v>687</v>
      </c>
      <c r="V71" s="610">
        <v>0.67</v>
      </c>
      <c r="W71" s="163">
        <v>0</v>
      </c>
      <c r="X71" s="163">
        <v>1</v>
      </c>
      <c r="Y71" s="167"/>
      <c r="Z71" s="59"/>
      <c r="AA71" s="60">
        <v>8</v>
      </c>
      <c r="AB71" s="60">
        <v>22</v>
      </c>
      <c r="AC71" s="61"/>
      <c r="AD71" s="59"/>
      <c r="AE71" s="60" t="s">
        <v>32</v>
      </c>
      <c r="AF71" s="60"/>
      <c r="AG71" s="60"/>
      <c r="AH71" s="60"/>
      <c r="AI71" s="60"/>
      <c r="AJ71" s="60"/>
      <c r="AK71" s="60"/>
      <c r="AL71" s="60"/>
      <c r="AM71" s="60"/>
      <c r="AN71" s="60"/>
      <c r="AO71" s="69"/>
      <c r="AP71" s="61"/>
      <c r="AR71" s="146">
        <f>SUM(Z71:AC71)</f>
        <v>30</v>
      </c>
      <c r="AS71" s="147">
        <f>AR71/I71</f>
        <v>10</v>
      </c>
      <c r="AT71" s="146"/>
      <c r="AU71" s="148">
        <f>L71+L72+L73+N71</f>
        <v>1</v>
      </c>
      <c r="AV71" s="148" t="e">
        <f>T71+T72+T73+#REF!</f>
        <v>#REF!</v>
      </c>
    </row>
    <row r="72" spans="1:48" s="145" customFormat="1" ht="20.100000000000001" customHeight="1" x14ac:dyDescent="0.25">
      <c r="A72" s="24"/>
      <c r="B72" s="54"/>
      <c r="C72" s="617"/>
      <c r="D72" s="103"/>
      <c r="E72" s="172"/>
      <c r="F72" s="173"/>
      <c r="G72" s="173"/>
      <c r="H72" s="173"/>
      <c r="I72" s="173"/>
      <c r="J72" s="173"/>
      <c r="K72" s="174" t="s">
        <v>77</v>
      </c>
      <c r="L72" s="179">
        <v>0.16500000000000001</v>
      </c>
      <c r="M72" s="178"/>
      <c r="N72" s="176"/>
      <c r="O72" s="177">
        <v>0</v>
      </c>
      <c r="P72" s="177"/>
      <c r="Q72" s="146"/>
      <c r="R72" s="178"/>
      <c r="S72" s="174" t="s">
        <v>80</v>
      </c>
      <c r="T72" s="176">
        <v>0.16500000000000001</v>
      </c>
      <c r="U72" s="174"/>
      <c r="V72" s="175"/>
      <c r="W72" s="177">
        <v>0</v>
      </c>
      <c r="X72" s="177"/>
      <c r="Y72" s="181"/>
      <c r="Z72" s="182"/>
      <c r="AA72" s="185"/>
      <c r="AB72" s="185"/>
      <c r="AC72" s="184"/>
      <c r="AD72" s="182"/>
      <c r="AE72" s="185" t="s">
        <v>32</v>
      </c>
      <c r="AF72" s="185"/>
      <c r="AG72" s="185"/>
      <c r="AH72" s="185"/>
      <c r="AI72" s="185"/>
      <c r="AJ72" s="185"/>
      <c r="AK72" s="185"/>
      <c r="AL72" s="185"/>
      <c r="AM72" s="185"/>
      <c r="AN72" s="185"/>
      <c r="AO72" s="183"/>
      <c r="AP72" s="184"/>
      <c r="AR72" s="146"/>
      <c r="AS72" s="147"/>
      <c r="AT72" s="146"/>
      <c r="AU72" s="148"/>
      <c r="AV72" s="148"/>
    </row>
    <row r="73" spans="1:48" s="145" customFormat="1" ht="20.100000000000001" customHeight="1" x14ac:dyDescent="0.25">
      <c r="A73" s="109"/>
      <c r="B73" s="110"/>
      <c r="C73" s="619"/>
      <c r="D73" s="106"/>
      <c r="E73" s="149"/>
      <c r="F73" s="150"/>
      <c r="G73" s="150"/>
      <c r="H73" s="150"/>
      <c r="I73" s="150"/>
      <c r="J73" s="150"/>
      <c r="K73" s="152" t="s">
        <v>77</v>
      </c>
      <c r="L73" s="171">
        <v>8.2500000000000004E-2</v>
      </c>
      <c r="M73" s="156"/>
      <c r="N73" s="153"/>
      <c r="O73" s="154">
        <v>0</v>
      </c>
      <c r="P73" s="154"/>
      <c r="Q73" s="155"/>
      <c r="R73" s="156"/>
      <c r="S73" s="152" t="s">
        <v>80</v>
      </c>
      <c r="T73" s="153">
        <v>8.2500000000000004E-2</v>
      </c>
      <c r="U73" s="609"/>
      <c r="V73" s="611"/>
      <c r="W73" s="154">
        <v>0</v>
      </c>
      <c r="X73" s="154"/>
      <c r="Y73" s="151"/>
      <c r="Z73" s="62"/>
      <c r="AA73" s="63"/>
      <c r="AB73" s="63"/>
      <c r="AC73" s="64"/>
      <c r="AD73" s="62"/>
      <c r="AE73" s="63" t="s">
        <v>32</v>
      </c>
      <c r="AF73" s="63"/>
      <c r="AG73" s="63"/>
      <c r="AH73" s="63"/>
      <c r="AI73" s="63"/>
      <c r="AJ73" s="63"/>
      <c r="AK73" s="63"/>
      <c r="AL73" s="63"/>
      <c r="AM73" s="63"/>
      <c r="AN73" s="63"/>
      <c r="AO73" s="70"/>
      <c r="AP73" s="64"/>
      <c r="AR73" s="146"/>
      <c r="AS73" s="147"/>
      <c r="AT73" s="146"/>
      <c r="AU73" s="148"/>
      <c r="AV73" s="148"/>
    </row>
    <row r="74" spans="1:48" s="145" customFormat="1" ht="20.100000000000001" customHeight="1" x14ac:dyDescent="0.25">
      <c r="A74" s="25" t="s">
        <v>831</v>
      </c>
      <c r="B74" s="52"/>
      <c r="C74" s="123" t="s">
        <v>867</v>
      </c>
      <c r="D74" s="102"/>
      <c r="E74" s="159" t="s">
        <v>441</v>
      </c>
      <c r="F74" s="160"/>
      <c r="G74" s="160" t="s">
        <v>624</v>
      </c>
      <c r="H74" s="160" t="s">
        <v>32</v>
      </c>
      <c r="I74" s="160">
        <v>6</v>
      </c>
      <c r="J74" s="160">
        <v>2</v>
      </c>
      <c r="K74" s="161" t="s">
        <v>388</v>
      </c>
      <c r="L74" s="169">
        <v>0.25</v>
      </c>
      <c r="M74" s="165" t="s">
        <v>675</v>
      </c>
      <c r="N74" s="162">
        <v>0.5</v>
      </c>
      <c r="O74" s="163">
        <v>0</v>
      </c>
      <c r="P74" s="163">
        <v>1</v>
      </c>
      <c r="Q74" s="164"/>
      <c r="R74" s="165" t="s">
        <v>9</v>
      </c>
      <c r="S74" s="161" t="s">
        <v>80</v>
      </c>
      <c r="T74" s="169">
        <v>0.25</v>
      </c>
      <c r="U74" s="608" t="s">
        <v>675</v>
      </c>
      <c r="V74" s="610">
        <v>0.5</v>
      </c>
      <c r="W74" s="163">
        <v>0</v>
      </c>
      <c r="X74" s="163">
        <v>1</v>
      </c>
      <c r="Y74" s="167"/>
      <c r="Z74" s="59">
        <v>24</v>
      </c>
      <c r="AA74" s="60"/>
      <c r="AB74" s="60">
        <v>31.5</v>
      </c>
      <c r="AC74" s="60"/>
      <c r="AD74" s="59"/>
      <c r="AE74" s="60"/>
      <c r="AF74" s="60"/>
      <c r="AG74" s="60"/>
      <c r="AH74" s="60"/>
      <c r="AI74" s="60"/>
      <c r="AJ74" s="60" t="s">
        <v>32</v>
      </c>
      <c r="AK74" s="60"/>
      <c r="AL74" s="60"/>
      <c r="AM74" s="60"/>
      <c r="AN74" s="60"/>
      <c r="AO74" s="69"/>
      <c r="AP74" s="61"/>
      <c r="AR74" s="146">
        <f>SUM(Z74:AC74)</f>
        <v>55.5</v>
      </c>
      <c r="AS74" s="147">
        <f>AR74/I74</f>
        <v>9.25</v>
      </c>
      <c r="AT74" s="146"/>
      <c r="AU74" s="148">
        <f>L74+L75+N74</f>
        <v>1</v>
      </c>
      <c r="AV74" s="148" t="e">
        <f>T74+T75+#REF!</f>
        <v>#REF!</v>
      </c>
    </row>
    <row r="75" spans="1:48" s="145" customFormat="1" ht="20.100000000000001" customHeight="1" x14ac:dyDescent="0.25">
      <c r="A75" s="109"/>
      <c r="B75" s="110"/>
      <c r="C75" s="619"/>
      <c r="D75" s="106"/>
      <c r="E75" s="149"/>
      <c r="F75" s="150"/>
      <c r="G75" s="150"/>
      <c r="H75" s="150"/>
      <c r="I75" s="150"/>
      <c r="J75" s="150"/>
      <c r="K75" s="152" t="s">
        <v>77</v>
      </c>
      <c r="L75" s="171">
        <v>0.25</v>
      </c>
      <c r="M75" s="156"/>
      <c r="N75" s="153"/>
      <c r="O75" s="154">
        <v>0</v>
      </c>
      <c r="P75" s="154"/>
      <c r="Q75" s="155"/>
      <c r="R75" s="156"/>
      <c r="S75" s="152" t="s">
        <v>80</v>
      </c>
      <c r="T75" s="171">
        <v>0.25</v>
      </c>
      <c r="U75" s="609"/>
      <c r="V75" s="611"/>
      <c r="W75" s="154">
        <v>0</v>
      </c>
      <c r="X75" s="154"/>
      <c r="Y75" s="151"/>
      <c r="Z75" s="62"/>
      <c r="AA75" s="63"/>
      <c r="AB75" s="63"/>
      <c r="AC75" s="63"/>
      <c r="AD75" s="62"/>
      <c r="AE75" s="63"/>
      <c r="AF75" s="63"/>
      <c r="AG75" s="63"/>
      <c r="AH75" s="63"/>
      <c r="AI75" s="63"/>
      <c r="AJ75" s="63" t="s">
        <v>32</v>
      </c>
      <c r="AK75" s="63"/>
      <c r="AL75" s="63"/>
      <c r="AM75" s="63"/>
      <c r="AN75" s="63"/>
      <c r="AO75" s="70"/>
      <c r="AP75" s="64"/>
      <c r="AR75" s="146"/>
      <c r="AS75" s="147"/>
      <c r="AT75" s="146"/>
      <c r="AU75" s="148"/>
      <c r="AV75" s="148"/>
    </row>
    <row r="76" spans="1:48" s="145" customFormat="1" ht="20.100000000000001" customHeight="1" x14ac:dyDescent="0.25">
      <c r="A76" s="25" t="s">
        <v>361</v>
      </c>
      <c r="B76" s="52"/>
      <c r="C76" s="123" t="s">
        <v>868</v>
      </c>
      <c r="D76" s="102"/>
      <c r="E76" s="392" t="s">
        <v>138</v>
      </c>
      <c r="F76" s="160" t="s">
        <v>814</v>
      </c>
      <c r="G76" s="160" t="s">
        <v>112</v>
      </c>
      <c r="H76" s="160" t="s">
        <v>47</v>
      </c>
      <c r="I76" s="160">
        <v>6</v>
      </c>
      <c r="J76" s="160">
        <v>2</v>
      </c>
      <c r="K76" s="370" t="s">
        <v>724</v>
      </c>
      <c r="L76" s="364">
        <v>0.3</v>
      </c>
      <c r="M76" s="165" t="s">
        <v>675</v>
      </c>
      <c r="N76" s="162">
        <v>0.4</v>
      </c>
      <c r="O76" s="163"/>
      <c r="P76" s="163"/>
      <c r="Q76" s="164" t="s">
        <v>39</v>
      </c>
      <c r="R76" s="165" t="s">
        <v>9</v>
      </c>
      <c r="S76" s="161" t="s">
        <v>80</v>
      </c>
      <c r="T76" s="170">
        <v>0.3</v>
      </c>
      <c r="U76" s="608" t="s">
        <v>675</v>
      </c>
      <c r="V76" s="610">
        <v>0.4</v>
      </c>
      <c r="W76" s="163"/>
      <c r="X76" s="163"/>
      <c r="Y76" s="167" t="s">
        <v>39</v>
      </c>
      <c r="Z76" s="59">
        <v>12</v>
      </c>
      <c r="AA76" s="60"/>
      <c r="AB76" s="60">
        <v>31.5</v>
      </c>
      <c r="AC76" s="61">
        <v>16.5</v>
      </c>
      <c r="AD76" s="59"/>
      <c r="AE76" s="60"/>
      <c r="AF76" s="60"/>
      <c r="AG76" s="60"/>
      <c r="AH76" s="60"/>
      <c r="AI76" s="60"/>
      <c r="AJ76" s="60"/>
      <c r="AK76" s="60"/>
      <c r="AL76" s="60" t="s">
        <v>32</v>
      </c>
      <c r="AM76" s="60"/>
      <c r="AN76" s="60" t="s">
        <v>39</v>
      </c>
      <c r="AO76" s="69"/>
      <c r="AP76" s="61"/>
      <c r="AR76" s="146">
        <f>SUM(Z76:AC76)</f>
        <v>60</v>
      </c>
      <c r="AS76" s="147">
        <f>AR76/I76</f>
        <v>10</v>
      </c>
      <c r="AT76" s="146"/>
      <c r="AU76" s="148">
        <f>L76+L77+N76</f>
        <v>1</v>
      </c>
      <c r="AV76" s="148" t="e">
        <f>T76+T77+#REF!</f>
        <v>#REF!</v>
      </c>
    </row>
    <row r="77" spans="1:48" s="145" customFormat="1" ht="20.100000000000001" customHeight="1" x14ac:dyDescent="0.25">
      <c r="A77" s="108"/>
      <c r="B77" s="2"/>
      <c r="C77" s="619"/>
      <c r="D77" s="106"/>
      <c r="E77" s="393"/>
      <c r="F77" s="150"/>
      <c r="G77" s="150"/>
      <c r="H77" s="150"/>
      <c r="I77" s="150"/>
      <c r="J77" s="150"/>
      <c r="K77" s="371" t="s">
        <v>692</v>
      </c>
      <c r="L77" s="366">
        <v>0.3</v>
      </c>
      <c r="M77" s="156"/>
      <c r="N77" s="153"/>
      <c r="O77" s="154"/>
      <c r="P77" s="154"/>
      <c r="Q77" s="155"/>
      <c r="R77" s="156"/>
      <c r="S77" s="152" t="s">
        <v>80</v>
      </c>
      <c r="T77" s="157">
        <v>0.3</v>
      </c>
      <c r="U77" s="609"/>
      <c r="V77" s="611"/>
      <c r="W77" s="154"/>
      <c r="X77" s="154"/>
      <c r="Y77" s="151"/>
      <c r="Z77" s="62"/>
      <c r="AA77" s="63"/>
      <c r="AB77" s="63"/>
      <c r="AC77" s="64"/>
      <c r="AD77" s="62"/>
      <c r="AE77" s="63"/>
      <c r="AF77" s="63"/>
      <c r="AG77" s="63"/>
      <c r="AH77" s="63"/>
      <c r="AI77" s="63"/>
      <c r="AJ77" s="63"/>
      <c r="AK77" s="63"/>
      <c r="AL77" s="63" t="s">
        <v>32</v>
      </c>
      <c r="AM77" s="63"/>
      <c r="AN77" s="63" t="s">
        <v>39</v>
      </c>
      <c r="AO77" s="70"/>
      <c r="AP77" s="64"/>
      <c r="AR77" s="146"/>
      <c r="AS77" s="147"/>
      <c r="AT77" s="146"/>
      <c r="AU77" s="148"/>
      <c r="AV77" s="148"/>
    </row>
    <row r="78" spans="1:48" s="145" customFormat="1" ht="20.100000000000001" customHeight="1" x14ac:dyDescent="0.25">
      <c r="A78" s="25" t="s">
        <v>350</v>
      </c>
      <c r="B78" s="52"/>
      <c r="C78" s="123" t="s">
        <v>868</v>
      </c>
      <c r="D78" s="102"/>
      <c r="E78" s="159" t="s">
        <v>139</v>
      </c>
      <c r="F78" s="160"/>
      <c r="G78" s="160" t="s">
        <v>113</v>
      </c>
      <c r="H78" s="167" t="s">
        <v>32</v>
      </c>
      <c r="I78" s="160">
        <v>3</v>
      </c>
      <c r="J78" s="165">
        <v>1</v>
      </c>
      <c r="K78" s="161" t="s">
        <v>903</v>
      </c>
      <c r="L78" s="169">
        <v>0.2</v>
      </c>
      <c r="M78" s="165" t="s">
        <v>675</v>
      </c>
      <c r="N78" s="162">
        <v>0.4</v>
      </c>
      <c r="O78" s="163"/>
      <c r="P78" s="163"/>
      <c r="Q78" s="164" t="s">
        <v>39</v>
      </c>
      <c r="R78" s="165" t="s">
        <v>9</v>
      </c>
      <c r="S78" s="161" t="s">
        <v>80</v>
      </c>
      <c r="T78" s="162">
        <v>0.2</v>
      </c>
      <c r="U78" s="608" t="s">
        <v>675</v>
      </c>
      <c r="V78" s="610">
        <v>0.4</v>
      </c>
      <c r="W78" s="163"/>
      <c r="X78" s="163"/>
      <c r="Y78" s="167" t="s">
        <v>39</v>
      </c>
      <c r="Z78" s="59">
        <v>10.5</v>
      </c>
      <c r="AA78" s="60"/>
      <c r="AB78" s="60">
        <v>13.5</v>
      </c>
      <c r="AC78" s="61">
        <v>7</v>
      </c>
      <c r="AD78" s="59"/>
      <c r="AE78" s="60"/>
      <c r="AF78" s="60"/>
      <c r="AG78" s="60"/>
      <c r="AH78" s="60"/>
      <c r="AI78" s="60"/>
      <c r="AJ78" s="60"/>
      <c r="AK78" s="60"/>
      <c r="AL78" s="60"/>
      <c r="AM78" s="60" t="s">
        <v>32</v>
      </c>
      <c r="AN78" s="60"/>
      <c r="AO78" s="69"/>
      <c r="AP78" s="61"/>
      <c r="AR78" s="146">
        <f>SUM(Z78:AC78)</f>
        <v>31</v>
      </c>
      <c r="AS78" s="147">
        <f>AR78/I78</f>
        <v>10.333333333333334</v>
      </c>
      <c r="AT78" s="146"/>
      <c r="AU78" s="148">
        <f>L78+L80+N78</f>
        <v>0.8</v>
      </c>
      <c r="AV78" s="148" t="e">
        <f>T78+T80+#REF!</f>
        <v>#REF!</v>
      </c>
    </row>
    <row r="79" spans="1:48" s="145" customFormat="1" ht="20.100000000000001" customHeight="1" x14ac:dyDescent="0.25">
      <c r="A79" s="24"/>
      <c r="B79" s="54"/>
      <c r="C79" s="323"/>
      <c r="D79" s="103"/>
      <c r="E79" s="172"/>
      <c r="F79" s="173"/>
      <c r="G79" s="173"/>
      <c r="H79" s="181"/>
      <c r="I79" s="173"/>
      <c r="J79" s="178"/>
      <c r="K79" s="174" t="s">
        <v>8</v>
      </c>
      <c r="L79" s="179">
        <v>0.2</v>
      </c>
      <c r="M79" s="178"/>
      <c r="N79" s="176"/>
      <c r="O79" s="177"/>
      <c r="P79" s="177"/>
      <c r="Q79" s="146"/>
      <c r="R79" s="178"/>
      <c r="S79" s="174" t="s">
        <v>80</v>
      </c>
      <c r="T79" s="176">
        <v>0.2</v>
      </c>
      <c r="U79" s="174"/>
      <c r="V79" s="175"/>
      <c r="W79" s="177"/>
      <c r="X79" s="177"/>
      <c r="Y79" s="181"/>
      <c r="Z79" s="182"/>
      <c r="AA79" s="185"/>
      <c r="AB79" s="185"/>
      <c r="AC79" s="184"/>
      <c r="AD79" s="182"/>
      <c r="AE79" s="185"/>
      <c r="AF79" s="185"/>
      <c r="AG79" s="185"/>
      <c r="AH79" s="185"/>
      <c r="AI79" s="185"/>
      <c r="AJ79" s="185"/>
      <c r="AK79" s="185"/>
      <c r="AL79" s="185"/>
      <c r="AM79" s="185" t="s">
        <v>32</v>
      </c>
      <c r="AN79" s="185"/>
      <c r="AO79" s="183"/>
      <c r="AP79" s="184"/>
      <c r="AR79" s="146"/>
      <c r="AS79" s="147"/>
      <c r="AT79" s="146"/>
      <c r="AU79" s="148"/>
      <c r="AV79" s="148"/>
    </row>
    <row r="80" spans="1:48" s="145" customFormat="1" ht="20.100000000000001" customHeight="1" x14ac:dyDescent="0.25">
      <c r="A80" s="26"/>
      <c r="B80" s="53"/>
      <c r="C80" s="619"/>
      <c r="D80" s="106"/>
      <c r="E80" s="149"/>
      <c r="F80" s="150"/>
      <c r="G80" s="150"/>
      <c r="H80" s="151"/>
      <c r="I80" s="150"/>
      <c r="J80" s="156"/>
      <c r="K80" s="152" t="s">
        <v>77</v>
      </c>
      <c r="L80" s="171">
        <v>0.2</v>
      </c>
      <c r="M80" s="156"/>
      <c r="N80" s="153"/>
      <c r="O80" s="154"/>
      <c r="P80" s="154"/>
      <c r="Q80" s="155"/>
      <c r="R80" s="156"/>
      <c r="S80" s="152" t="s">
        <v>80</v>
      </c>
      <c r="T80" s="157">
        <v>0.2</v>
      </c>
      <c r="U80" s="609"/>
      <c r="V80" s="611"/>
      <c r="W80" s="154"/>
      <c r="X80" s="154"/>
      <c r="Y80" s="151"/>
      <c r="Z80" s="62"/>
      <c r="AA80" s="63"/>
      <c r="AB80" s="63"/>
      <c r="AC80" s="64"/>
      <c r="AD80" s="62"/>
      <c r="AE80" s="63"/>
      <c r="AF80" s="63"/>
      <c r="AG80" s="63"/>
      <c r="AH80" s="63"/>
      <c r="AI80" s="63"/>
      <c r="AJ80" s="63"/>
      <c r="AK80" s="63"/>
      <c r="AL80" s="63"/>
      <c r="AM80" s="63" t="s">
        <v>32</v>
      </c>
      <c r="AN80" s="63"/>
      <c r="AO80" s="70"/>
      <c r="AP80" s="64"/>
      <c r="AR80" s="146"/>
      <c r="AS80" s="147"/>
      <c r="AT80" s="146"/>
      <c r="AU80" s="148"/>
      <c r="AV80" s="148"/>
    </row>
    <row r="81" spans="1:48" s="145" customFormat="1" ht="20.100000000000001" customHeight="1" x14ac:dyDescent="0.25">
      <c r="A81" s="25" t="s">
        <v>360</v>
      </c>
      <c r="B81" s="52"/>
      <c r="C81" s="123" t="s">
        <v>867</v>
      </c>
      <c r="D81" s="102"/>
      <c r="E81" s="159" t="s">
        <v>442</v>
      </c>
      <c r="F81" s="160" t="s">
        <v>815</v>
      </c>
      <c r="G81" s="160" t="s">
        <v>625</v>
      </c>
      <c r="H81" s="160" t="s">
        <v>47</v>
      </c>
      <c r="I81" s="160">
        <v>6</v>
      </c>
      <c r="J81" s="160">
        <v>2</v>
      </c>
      <c r="K81" s="161" t="s">
        <v>77</v>
      </c>
      <c r="L81" s="169">
        <v>0.25</v>
      </c>
      <c r="M81" s="165" t="s">
        <v>675</v>
      </c>
      <c r="N81" s="162">
        <v>0.5</v>
      </c>
      <c r="O81" s="163"/>
      <c r="P81" s="163"/>
      <c r="Q81" s="164" t="s">
        <v>39</v>
      </c>
      <c r="R81" s="165" t="s">
        <v>9</v>
      </c>
      <c r="S81" s="161" t="s">
        <v>80</v>
      </c>
      <c r="T81" s="163">
        <v>0.25</v>
      </c>
      <c r="U81" s="608" t="s">
        <v>675</v>
      </c>
      <c r="V81" s="610">
        <v>0.5</v>
      </c>
      <c r="W81" s="163"/>
      <c r="X81" s="163"/>
      <c r="Y81" s="167" t="s">
        <v>39</v>
      </c>
      <c r="Z81" s="59">
        <v>12</v>
      </c>
      <c r="AA81" s="60"/>
      <c r="AB81" s="60">
        <v>31.5</v>
      </c>
      <c r="AC81" s="60">
        <v>14</v>
      </c>
      <c r="AD81" s="59"/>
      <c r="AE81" s="60"/>
      <c r="AF81" s="60"/>
      <c r="AG81" s="60"/>
      <c r="AH81" s="60" t="s">
        <v>32</v>
      </c>
      <c r="AI81" s="60" t="s">
        <v>32</v>
      </c>
      <c r="AJ81" s="60" t="s">
        <v>32</v>
      </c>
      <c r="AK81" s="60" t="s">
        <v>32</v>
      </c>
      <c r="AL81" s="60"/>
      <c r="AM81" s="60"/>
      <c r="AN81" s="60"/>
      <c r="AO81" s="69"/>
      <c r="AP81" s="61" t="s">
        <v>39</v>
      </c>
      <c r="AR81" s="146">
        <f>SUM(Z81:AC81)</f>
        <v>57.5</v>
      </c>
      <c r="AS81" s="147">
        <f>AR81/I81</f>
        <v>9.5833333333333339</v>
      </c>
      <c r="AT81" s="146"/>
      <c r="AU81" s="148">
        <f>L81+L82+N81</f>
        <v>1</v>
      </c>
      <c r="AV81" s="148" t="e">
        <f>T81+T82+#REF!</f>
        <v>#REF!</v>
      </c>
    </row>
    <row r="82" spans="1:48" s="145" customFormat="1" ht="20.100000000000001" customHeight="1" x14ac:dyDescent="0.25">
      <c r="A82" s="109"/>
      <c r="B82" s="110"/>
      <c r="C82" s="619"/>
      <c r="D82" s="106"/>
      <c r="E82" s="149"/>
      <c r="F82" s="150"/>
      <c r="G82" s="150"/>
      <c r="H82" s="150"/>
      <c r="I82" s="150"/>
      <c r="J82" s="150"/>
      <c r="K82" s="152" t="s">
        <v>8</v>
      </c>
      <c r="L82" s="171">
        <v>0.25</v>
      </c>
      <c r="M82" s="156"/>
      <c r="N82" s="153"/>
      <c r="O82" s="154"/>
      <c r="P82" s="154"/>
      <c r="Q82" s="155"/>
      <c r="R82" s="156"/>
      <c r="S82" s="152" t="s">
        <v>80</v>
      </c>
      <c r="T82" s="154">
        <v>0.25</v>
      </c>
      <c r="U82" s="609"/>
      <c r="V82" s="611"/>
      <c r="W82" s="154"/>
      <c r="X82" s="154"/>
      <c r="Y82" s="151"/>
      <c r="Z82" s="62"/>
      <c r="AA82" s="63"/>
      <c r="AB82" s="63"/>
      <c r="AC82" s="63"/>
      <c r="AD82" s="62"/>
      <c r="AE82" s="63"/>
      <c r="AF82" s="63"/>
      <c r="AG82" s="63"/>
      <c r="AH82" s="63" t="s">
        <v>32</v>
      </c>
      <c r="AI82" s="63" t="s">
        <v>32</v>
      </c>
      <c r="AJ82" s="63" t="s">
        <v>32</v>
      </c>
      <c r="AK82" s="63" t="s">
        <v>32</v>
      </c>
      <c r="AL82" s="63"/>
      <c r="AM82" s="63"/>
      <c r="AN82" s="63"/>
      <c r="AO82" s="70"/>
      <c r="AP82" s="64" t="s">
        <v>39</v>
      </c>
      <c r="AR82" s="146"/>
      <c r="AS82" s="147"/>
      <c r="AT82" s="146"/>
      <c r="AU82" s="148"/>
      <c r="AV82" s="148"/>
    </row>
    <row r="83" spans="1:48" s="145" customFormat="1" ht="20.100000000000001" customHeight="1" x14ac:dyDescent="0.25">
      <c r="A83" s="83" t="s">
        <v>885</v>
      </c>
      <c r="B83" s="52"/>
      <c r="C83" s="123" t="s">
        <v>868</v>
      </c>
      <c r="D83" s="102"/>
      <c r="E83" s="159" t="s">
        <v>140</v>
      </c>
      <c r="F83" s="160" t="s">
        <v>553</v>
      </c>
      <c r="G83" s="160" t="s">
        <v>94</v>
      </c>
      <c r="H83" s="167" t="s">
        <v>39</v>
      </c>
      <c r="I83" s="160">
        <v>3</v>
      </c>
      <c r="J83" s="160">
        <v>1</v>
      </c>
      <c r="K83" s="161" t="s">
        <v>146</v>
      </c>
      <c r="L83" s="169">
        <v>0.4</v>
      </c>
      <c r="M83" s="165" t="s">
        <v>683</v>
      </c>
      <c r="N83" s="162">
        <v>0.5</v>
      </c>
      <c r="O83" s="163"/>
      <c r="P83" s="163"/>
      <c r="Q83" s="164" t="s">
        <v>39</v>
      </c>
      <c r="R83" s="165" t="s">
        <v>9</v>
      </c>
      <c r="S83" s="161" t="s">
        <v>80</v>
      </c>
      <c r="T83" s="170">
        <v>0.4</v>
      </c>
      <c r="U83" s="608" t="s">
        <v>683</v>
      </c>
      <c r="V83" s="610">
        <v>0.5</v>
      </c>
      <c r="W83" s="163"/>
      <c r="X83" s="163"/>
      <c r="Y83" s="167" t="s">
        <v>39</v>
      </c>
      <c r="Z83" s="59"/>
      <c r="AA83" s="60"/>
      <c r="AB83" s="60">
        <v>9</v>
      </c>
      <c r="AC83" s="61">
        <v>21</v>
      </c>
      <c r="AD83" s="59" t="s">
        <v>39</v>
      </c>
      <c r="AE83" s="60"/>
      <c r="AF83" s="60" t="s">
        <v>39</v>
      </c>
      <c r="AG83" s="60"/>
      <c r="AH83" s="60"/>
      <c r="AI83" s="60"/>
      <c r="AJ83" s="60"/>
      <c r="AK83" s="60"/>
      <c r="AL83" s="60"/>
      <c r="AM83" s="60"/>
      <c r="AN83" s="60"/>
      <c r="AO83" s="69"/>
      <c r="AP83" s="61"/>
      <c r="AR83" s="146">
        <f>SUM(Z83:AC83)</f>
        <v>30</v>
      </c>
      <c r="AS83" s="147">
        <f>AR83/I83</f>
        <v>10</v>
      </c>
      <c r="AT83" s="146"/>
      <c r="AU83" s="148">
        <f>L83+L84+N83</f>
        <v>1</v>
      </c>
      <c r="AV83" s="148" t="e">
        <f>T83+T84+#REF!</f>
        <v>#REF!</v>
      </c>
    </row>
    <row r="84" spans="1:48" s="145" customFormat="1" ht="20.100000000000001" customHeight="1" x14ac:dyDescent="0.25">
      <c r="A84" s="108"/>
      <c r="B84" s="2"/>
      <c r="C84" s="618"/>
      <c r="D84" s="104"/>
      <c r="E84" s="149"/>
      <c r="F84" s="150"/>
      <c r="G84" s="150"/>
      <c r="H84" s="151"/>
      <c r="I84" s="150"/>
      <c r="J84" s="150"/>
      <c r="K84" s="152" t="s">
        <v>388</v>
      </c>
      <c r="L84" s="171">
        <v>0.1</v>
      </c>
      <c r="M84" s="156"/>
      <c r="N84" s="153"/>
      <c r="O84" s="154"/>
      <c r="P84" s="154"/>
      <c r="Q84" s="155"/>
      <c r="R84" s="156"/>
      <c r="S84" s="152" t="s">
        <v>80</v>
      </c>
      <c r="T84" s="157">
        <v>0.1</v>
      </c>
      <c r="U84" s="609"/>
      <c r="V84" s="611"/>
      <c r="W84" s="154"/>
      <c r="X84" s="154"/>
      <c r="Y84" s="151"/>
      <c r="Z84" s="62"/>
      <c r="AA84" s="63"/>
      <c r="AB84" s="63"/>
      <c r="AC84" s="151"/>
      <c r="AD84" s="62" t="s">
        <v>39</v>
      </c>
      <c r="AE84" s="63"/>
      <c r="AF84" s="63" t="s">
        <v>39</v>
      </c>
      <c r="AG84" s="63"/>
      <c r="AH84" s="63"/>
      <c r="AI84" s="63"/>
      <c r="AJ84" s="63"/>
      <c r="AK84" s="63"/>
      <c r="AL84" s="63"/>
      <c r="AM84" s="63"/>
      <c r="AN84" s="63"/>
      <c r="AO84" s="70"/>
      <c r="AP84" s="64"/>
      <c r="AR84" s="146"/>
      <c r="AS84" s="147"/>
      <c r="AT84" s="146"/>
      <c r="AU84" s="148"/>
      <c r="AV84" s="148"/>
    </row>
    <row r="85" spans="1:48" s="145" customFormat="1" ht="20.100000000000001" customHeight="1" x14ac:dyDescent="0.25">
      <c r="A85" s="83" t="s">
        <v>886</v>
      </c>
      <c r="B85" s="52"/>
      <c r="C85" s="123" t="s">
        <v>866</v>
      </c>
      <c r="D85" s="102"/>
      <c r="E85" s="159" t="s">
        <v>141</v>
      </c>
      <c r="F85" s="160"/>
      <c r="G85" s="160" t="s">
        <v>114</v>
      </c>
      <c r="H85" s="167" t="s">
        <v>39</v>
      </c>
      <c r="I85" s="160">
        <v>3</v>
      </c>
      <c r="J85" s="160">
        <v>1</v>
      </c>
      <c r="K85" s="161" t="s">
        <v>674</v>
      </c>
      <c r="L85" s="169">
        <v>0.5</v>
      </c>
      <c r="M85" s="165"/>
      <c r="N85" s="162"/>
      <c r="O85" s="163"/>
      <c r="P85" s="163"/>
      <c r="Q85" s="164" t="s">
        <v>39</v>
      </c>
      <c r="R85" s="165" t="s">
        <v>80</v>
      </c>
      <c r="S85" s="161"/>
      <c r="T85" s="162"/>
      <c r="U85" s="608"/>
      <c r="V85" s="610"/>
      <c r="W85" s="163"/>
      <c r="X85" s="163"/>
      <c r="Y85" s="167" t="s">
        <v>39</v>
      </c>
      <c r="Z85" s="59"/>
      <c r="AA85" s="60"/>
      <c r="AB85" s="60"/>
      <c r="AC85" s="61">
        <v>30</v>
      </c>
      <c r="AD85" s="59" t="s">
        <v>39</v>
      </c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9"/>
      <c r="AP85" s="61"/>
      <c r="AR85" s="146">
        <f t="shared" ref="AR85:AR91" si="0">SUM(Z85:AC85)</f>
        <v>30</v>
      </c>
      <c r="AS85" s="147">
        <f>AR85/I85</f>
        <v>10</v>
      </c>
      <c r="AT85" s="146"/>
      <c r="AU85" s="148">
        <f>L85+L86+N85</f>
        <v>1</v>
      </c>
      <c r="AV85" s="148"/>
    </row>
    <row r="86" spans="1:48" s="145" customFormat="1" ht="20.100000000000001" customHeight="1" x14ac:dyDescent="0.25">
      <c r="A86" s="26"/>
      <c r="B86" s="53"/>
      <c r="C86" s="620"/>
      <c r="D86" s="105"/>
      <c r="E86" s="172"/>
      <c r="F86" s="173"/>
      <c r="G86" s="173"/>
      <c r="H86" s="181"/>
      <c r="I86" s="173"/>
      <c r="J86" s="173"/>
      <c r="K86" s="152" t="s">
        <v>674</v>
      </c>
      <c r="L86" s="171">
        <v>0.5</v>
      </c>
      <c r="M86" s="156"/>
      <c r="N86" s="153"/>
      <c r="O86" s="154"/>
      <c r="P86" s="154"/>
      <c r="Q86" s="155"/>
      <c r="R86" s="156"/>
      <c r="S86" s="152"/>
      <c r="T86" s="153"/>
      <c r="U86" s="609"/>
      <c r="V86" s="611"/>
      <c r="W86" s="177"/>
      <c r="X86" s="177"/>
      <c r="Y86" s="181"/>
      <c r="Z86" s="182"/>
      <c r="AA86" s="185"/>
      <c r="AB86" s="185"/>
      <c r="AC86" s="184"/>
      <c r="AD86" s="182" t="s">
        <v>39</v>
      </c>
      <c r="AE86" s="185"/>
      <c r="AF86" s="185"/>
      <c r="AG86" s="185"/>
      <c r="AH86" s="185"/>
      <c r="AI86" s="185"/>
      <c r="AJ86" s="185"/>
      <c r="AK86" s="185"/>
      <c r="AL86" s="185"/>
      <c r="AM86" s="185"/>
      <c r="AN86" s="185"/>
      <c r="AO86" s="183"/>
      <c r="AP86" s="184"/>
      <c r="AR86" s="146"/>
      <c r="AS86" s="147"/>
      <c r="AT86" s="146"/>
      <c r="AU86" s="148"/>
      <c r="AV86" s="148"/>
    </row>
    <row r="87" spans="1:48" s="145" customFormat="1" ht="20.100000000000001" customHeight="1" x14ac:dyDescent="0.25">
      <c r="A87" s="25" t="s">
        <v>765</v>
      </c>
      <c r="B87" s="52"/>
      <c r="C87" s="123" t="s">
        <v>868</v>
      </c>
      <c r="D87" s="102"/>
      <c r="E87" s="159" t="s">
        <v>142</v>
      </c>
      <c r="F87" s="160"/>
      <c r="G87" s="160" t="s">
        <v>115</v>
      </c>
      <c r="H87" s="167" t="s">
        <v>39</v>
      </c>
      <c r="I87" s="160">
        <v>3</v>
      </c>
      <c r="J87" s="160">
        <v>1</v>
      </c>
      <c r="K87" s="161" t="s">
        <v>387</v>
      </c>
      <c r="L87" s="169">
        <v>0.2</v>
      </c>
      <c r="M87" s="165" t="s">
        <v>683</v>
      </c>
      <c r="N87" s="162">
        <v>0.7</v>
      </c>
      <c r="O87" s="163"/>
      <c r="P87" s="163"/>
      <c r="Q87" s="164" t="s">
        <v>39</v>
      </c>
      <c r="R87" s="165" t="s">
        <v>9</v>
      </c>
      <c r="S87" s="161" t="s">
        <v>80</v>
      </c>
      <c r="T87" s="162">
        <v>0.2</v>
      </c>
      <c r="U87" s="608" t="s">
        <v>683</v>
      </c>
      <c r="V87" s="610">
        <v>0.7</v>
      </c>
      <c r="W87" s="163"/>
      <c r="X87" s="163"/>
      <c r="Y87" s="167" t="s">
        <v>39</v>
      </c>
      <c r="Z87" s="59"/>
      <c r="AA87" s="60"/>
      <c r="AB87" s="60">
        <v>10.5</v>
      </c>
      <c r="AC87" s="61">
        <v>20</v>
      </c>
      <c r="AD87" s="59"/>
      <c r="AE87" s="60"/>
      <c r="AF87" s="60" t="s">
        <v>39</v>
      </c>
      <c r="AG87" s="60"/>
      <c r="AH87" s="60"/>
      <c r="AI87" s="60"/>
      <c r="AJ87" s="60"/>
      <c r="AK87" s="60"/>
      <c r="AL87" s="60"/>
      <c r="AM87" s="60"/>
      <c r="AN87" s="60"/>
      <c r="AO87" s="69"/>
      <c r="AP87" s="61"/>
      <c r="AR87" s="146">
        <f t="shared" si="0"/>
        <v>30.5</v>
      </c>
      <c r="AS87" s="147">
        <f>AR87/I87</f>
        <v>10.166666666666666</v>
      </c>
      <c r="AT87" s="146"/>
      <c r="AU87" s="148">
        <f>L87+L88+N87</f>
        <v>1</v>
      </c>
      <c r="AV87" s="148" t="e">
        <f>T87+T88+#REF!</f>
        <v>#REF!</v>
      </c>
    </row>
    <row r="88" spans="1:48" s="145" customFormat="1" ht="20.100000000000001" customHeight="1" x14ac:dyDescent="0.25">
      <c r="A88" s="26"/>
      <c r="B88" s="53"/>
      <c r="C88" s="619"/>
      <c r="D88" s="106"/>
      <c r="E88" s="149"/>
      <c r="F88" s="150"/>
      <c r="G88" s="150"/>
      <c r="H88" s="151"/>
      <c r="I88" s="150"/>
      <c r="J88" s="150"/>
      <c r="K88" s="152" t="s">
        <v>146</v>
      </c>
      <c r="L88" s="171">
        <v>0.1</v>
      </c>
      <c r="M88" s="156"/>
      <c r="N88" s="153"/>
      <c r="O88" s="154"/>
      <c r="P88" s="154"/>
      <c r="Q88" s="155"/>
      <c r="R88" s="156"/>
      <c r="S88" s="152" t="s">
        <v>80</v>
      </c>
      <c r="T88" s="153">
        <v>0.1</v>
      </c>
      <c r="U88" s="609"/>
      <c r="V88" s="611"/>
      <c r="W88" s="154"/>
      <c r="X88" s="154"/>
      <c r="Y88" s="151"/>
      <c r="Z88" s="62"/>
      <c r="AA88" s="63"/>
      <c r="AB88" s="63"/>
      <c r="AC88" s="64"/>
      <c r="AD88" s="62"/>
      <c r="AE88" s="63"/>
      <c r="AF88" s="63" t="s">
        <v>39</v>
      </c>
      <c r="AG88" s="63"/>
      <c r="AH88" s="63"/>
      <c r="AI88" s="63"/>
      <c r="AJ88" s="63"/>
      <c r="AK88" s="63"/>
      <c r="AL88" s="63"/>
      <c r="AM88" s="63"/>
      <c r="AN88" s="63"/>
      <c r="AO88" s="70"/>
      <c r="AP88" s="64"/>
      <c r="AR88" s="146"/>
      <c r="AS88" s="147"/>
      <c r="AT88" s="146"/>
      <c r="AU88" s="148"/>
      <c r="AV88" s="148"/>
    </row>
    <row r="89" spans="1:48" s="145" customFormat="1" ht="20.100000000000001" customHeight="1" x14ac:dyDescent="0.25">
      <c r="A89" s="83" t="s">
        <v>885</v>
      </c>
      <c r="B89" s="52"/>
      <c r="C89" s="123" t="s">
        <v>870</v>
      </c>
      <c r="D89" s="102"/>
      <c r="E89" s="159" t="s">
        <v>143</v>
      </c>
      <c r="F89" s="160"/>
      <c r="G89" s="160" t="s">
        <v>95</v>
      </c>
      <c r="H89" s="167" t="s">
        <v>39</v>
      </c>
      <c r="I89" s="160">
        <v>3</v>
      </c>
      <c r="J89" s="160">
        <v>1</v>
      </c>
      <c r="K89" s="161" t="s">
        <v>146</v>
      </c>
      <c r="L89" s="169">
        <v>0.4</v>
      </c>
      <c r="M89" s="165" t="s">
        <v>683</v>
      </c>
      <c r="N89" s="162">
        <v>0.5</v>
      </c>
      <c r="O89" s="163"/>
      <c r="P89" s="163"/>
      <c r="Q89" s="164" t="s">
        <v>39</v>
      </c>
      <c r="R89" s="165" t="s">
        <v>9</v>
      </c>
      <c r="S89" s="161" t="s">
        <v>80</v>
      </c>
      <c r="T89" s="170">
        <v>0.4</v>
      </c>
      <c r="U89" s="608" t="s">
        <v>683</v>
      </c>
      <c r="V89" s="610">
        <v>0.5</v>
      </c>
      <c r="W89" s="163"/>
      <c r="X89" s="163"/>
      <c r="Y89" s="167" t="s">
        <v>39</v>
      </c>
      <c r="Z89" s="59"/>
      <c r="AA89" s="60"/>
      <c r="AB89" s="60">
        <v>9</v>
      </c>
      <c r="AC89" s="61">
        <v>21</v>
      </c>
      <c r="AD89" s="59"/>
      <c r="AE89" s="60" t="s">
        <v>39</v>
      </c>
      <c r="AF89" s="60"/>
      <c r="AG89" s="60"/>
      <c r="AH89" s="60"/>
      <c r="AI89" s="60"/>
      <c r="AJ89" s="60"/>
      <c r="AK89" s="60"/>
      <c r="AL89" s="60"/>
      <c r="AM89" s="60"/>
      <c r="AN89" s="60"/>
      <c r="AO89" s="69"/>
      <c r="AP89" s="61"/>
      <c r="AR89" s="146">
        <f t="shared" si="0"/>
        <v>30</v>
      </c>
      <c r="AS89" s="147">
        <f>AR89/I89</f>
        <v>10</v>
      </c>
      <c r="AT89" s="146"/>
      <c r="AU89" s="148">
        <f>L89+L90+N89</f>
        <v>1</v>
      </c>
      <c r="AV89" s="148" t="e">
        <f>T89+T90+#REF!</f>
        <v>#REF!</v>
      </c>
    </row>
    <row r="90" spans="1:48" s="145" customFormat="1" ht="20.100000000000001" customHeight="1" x14ac:dyDescent="0.25">
      <c r="A90" s="26"/>
      <c r="B90" s="53"/>
      <c r="C90" s="619"/>
      <c r="D90" s="106"/>
      <c r="E90" s="149"/>
      <c r="F90" s="150"/>
      <c r="G90" s="150"/>
      <c r="H90" s="151"/>
      <c r="I90" s="150"/>
      <c r="J90" s="150"/>
      <c r="K90" s="152" t="s">
        <v>388</v>
      </c>
      <c r="L90" s="171">
        <v>0.1</v>
      </c>
      <c r="M90" s="156"/>
      <c r="N90" s="153"/>
      <c r="O90" s="154"/>
      <c r="P90" s="154"/>
      <c r="Q90" s="155"/>
      <c r="R90" s="156"/>
      <c r="S90" s="152" t="s">
        <v>80</v>
      </c>
      <c r="T90" s="157">
        <v>0.1</v>
      </c>
      <c r="U90" s="609"/>
      <c r="V90" s="611"/>
      <c r="W90" s="154"/>
      <c r="X90" s="154"/>
      <c r="Y90" s="151"/>
      <c r="Z90" s="62"/>
      <c r="AA90" s="63"/>
      <c r="AB90" s="63"/>
      <c r="AC90" s="64"/>
      <c r="AD90" s="62"/>
      <c r="AE90" s="63" t="s">
        <v>39</v>
      </c>
      <c r="AF90" s="63"/>
      <c r="AG90" s="63"/>
      <c r="AH90" s="63"/>
      <c r="AI90" s="63"/>
      <c r="AJ90" s="63"/>
      <c r="AK90" s="63"/>
      <c r="AL90" s="63"/>
      <c r="AM90" s="63"/>
      <c r="AN90" s="63"/>
      <c r="AO90" s="70"/>
      <c r="AP90" s="64"/>
      <c r="AR90" s="146"/>
      <c r="AS90" s="147"/>
      <c r="AT90" s="146"/>
      <c r="AU90" s="148"/>
      <c r="AV90" s="148"/>
    </row>
    <row r="91" spans="1:48" s="145" customFormat="1" ht="20.100000000000001" customHeight="1" x14ac:dyDescent="0.25">
      <c r="A91" s="83" t="s">
        <v>886</v>
      </c>
      <c r="B91" s="52"/>
      <c r="C91" s="123" t="s">
        <v>866</v>
      </c>
      <c r="D91" s="102"/>
      <c r="E91" s="159" t="s">
        <v>470</v>
      </c>
      <c r="F91" s="160"/>
      <c r="G91" s="160" t="s">
        <v>116</v>
      </c>
      <c r="H91" s="167" t="s">
        <v>39</v>
      </c>
      <c r="I91" s="160">
        <v>3</v>
      </c>
      <c r="J91" s="160">
        <v>1</v>
      </c>
      <c r="K91" s="161" t="s">
        <v>674</v>
      </c>
      <c r="L91" s="169">
        <v>0.5</v>
      </c>
      <c r="M91" s="165"/>
      <c r="N91" s="162"/>
      <c r="O91" s="163"/>
      <c r="P91" s="163"/>
      <c r="Q91" s="164" t="s">
        <v>39</v>
      </c>
      <c r="R91" s="165" t="s">
        <v>80</v>
      </c>
      <c r="S91" s="161"/>
      <c r="T91" s="162"/>
      <c r="U91" s="608"/>
      <c r="V91" s="610"/>
      <c r="W91" s="163"/>
      <c r="X91" s="163"/>
      <c r="Y91" s="167" t="s">
        <v>39</v>
      </c>
      <c r="Z91" s="59"/>
      <c r="AA91" s="60"/>
      <c r="AB91" s="60"/>
      <c r="AC91" s="61">
        <v>30</v>
      </c>
      <c r="AD91" s="59"/>
      <c r="AE91" s="60" t="s">
        <v>39</v>
      </c>
      <c r="AF91" s="60"/>
      <c r="AG91" s="60"/>
      <c r="AH91" s="60"/>
      <c r="AI91" s="60"/>
      <c r="AJ91" s="60"/>
      <c r="AK91" s="60"/>
      <c r="AL91" s="60"/>
      <c r="AM91" s="60"/>
      <c r="AN91" s="60"/>
      <c r="AO91" s="69"/>
      <c r="AP91" s="61"/>
      <c r="AR91" s="146">
        <f t="shared" si="0"/>
        <v>30</v>
      </c>
      <c r="AS91" s="147">
        <f>AR91/I91</f>
        <v>10</v>
      </c>
      <c r="AT91" s="146"/>
      <c r="AU91" s="148">
        <f>L91+L92+N91</f>
        <v>1</v>
      </c>
      <c r="AV91" s="148"/>
    </row>
    <row r="92" spans="1:48" s="145" customFormat="1" ht="20.100000000000001" customHeight="1" x14ac:dyDescent="0.25">
      <c r="A92" s="26"/>
      <c r="B92" s="53"/>
      <c r="C92" s="619"/>
      <c r="D92" s="106"/>
      <c r="E92" s="149"/>
      <c r="F92" s="150"/>
      <c r="G92" s="150"/>
      <c r="H92" s="151"/>
      <c r="I92" s="150"/>
      <c r="J92" s="150"/>
      <c r="K92" s="152" t="s">
        <v>674</v>
      </c>
      <c r="L92" s="171">
        <v>0.5</v>
      </c>
      <c r="M92" s="156"/>
      <c r="N92" s="153"/>
      <c r="O92" s="154"/>
      <c r="P92" s="154"/>
      <c r="Q92" s="155"/>
      <c r="R92" s="156"/>
      <c r="S92" s="152"/>
      <c r="T92" s="153"/>
      <c r="U92" s="609"/>
      <c r="V92" s="611"/>
      <c r="W92" s="154"/>
      <c r="X92" s="154"/>
      <c r="Y92" s="151"/>
      <c r="Z92" s="62"/>
      <c r="AA92" s="63"/>
      <c r="AB92" s="63"/>
      <c r="AC92" s="64"/>
      <c r="AD92" s="62"/>
      <c r="AE92" s="63" t="s">
        <v>39</v>
      </c>
      <c r="AF92" s="63"/>
      <c r="AG92" s="63"/>
      <c r="AH92" s="63"/>
      <c r="AI92" s="63"/>
      <c r="AJ92" s="63"/>
      <c r="AK92" s="63"/>
      <c r="AL92" s="63"/>
      <c r="AM92" s="63"/>
      <c r="AN92" s="63"/>
      <c r="AO92" s="70"/>
      <c r="AP92" s="64"/>
      <c r="AR92" s="146"/>
      <c r="AS92" s="147"/>
      <c r="AT92" s="146"/>
      <c r="AU92" s="148"/>
      <c r="AV92" s="148"/>
    </row>
    <row r="93" spans="1:48" s="145" customFormat="1" ht="20.100000000000001" customHeight="1" x14ac:dyDescent="0.25">
      <c r="A93" s="380" t="s">
        <v>923</v>
      </c>
      <c r="B93" s="449"/>
      <c r="C93" s="621"/>
      <c r="D93" s="102"/>
      <c r="E93" s="392" t="s">
        <v>144</v>
      </c>
      <c r="F93" s="160"/>
      <c r="G93" s="160" t="s">
        <v>96</v>
      </c>
      <c r="H93" s="167" t="s">
        <v>32</v>
      </c>
      <c r="I93" s="160">
        <v>3</v>
      </c>
      <c r="J93" s="160">
        <v>1</v>
      </c>
      <c r="K93" s="370" t="s">
        <v>8</v>
      </c>
      <c r="L93" s="372">
        <v>0.2</v>
      </c>
      <c r="M93" s="403" t="s">
        <v>675</v>
      </c>
      <c r="N93" s="453">
        <v>0.5</v>
      </c>
      <c r="O93" s="362"/>
      <c r="P93" s="362"/>
      <c r="Q93" s="369" t="s">
        <v>39</v>
      </c>
      <c r="R93" s="403" t="s">
        <v>9</v>
      </c>
      <c r="S93" s="370" t="s">
        <v>80</v>
      </c>
      <c r="T93" s="453">
        <v>0.2</v>
      </c>
      <c r="U93" s="370" t="s">
        <v>924</v>
      </c>
      <c r="V93" s="402">
        <v>0.5</v>
      </c>
      <c r="W93" s="163"/>
      <c r="X93" s="163"/>
      <c r="Y93" s="167" t="s">
        <v>39</v>
      </c>
      <c r="Z93" s="59">
        <v>4.5</v>
      </c>
      <c r="AA93" s="60"/>
      <c r="AB93" s="60">
        <v>15</v>
      </c>
      <c r="AC93" s="61">
        <v>10.5</v>
      </c>
      <c r="AD93" s="59"/>
      <c r="AE93" s="60"/>
      <c r="AF93" s="60"/>
      <c r="AG93" s="60"/>
      <c r="AH93" s="60"/>
      <c r="AI93" s="60"/>
      <c r="AJ93" s="60"/>
      <c r="AK93" s="60"/>
      <c r="AL93" s="60" t="s">
        <v>32</v>
      </c>
      <c r="AM93" s="60"/>
      <c r="AN93" s="60"/>
      <c r="AO93" s="69"/>
      <c r="AP93" s="61"/>
      <c r="AR93" s="146">
        <f>SUM(Z93:AC93)</f>
        <v>30</v>
      </c>
      <c r="AS93" s="147">
        <f>AR93/I93</f>
        <v>10</v>
      </c>
      <c r="AT93" s="146"/>
      <c r="AU93" s="148">
        <f>L93+L94+N93</f>
        <v>1</v>
      </c>
      <c r="AV93" s="148" t="e">
        <f>T93+T94+#REF!</f>
        <v>#REF!</v>
      </c>
    </row>
    <row r="94" spans="1:48" s="145" customFormat="1" ht="20.100000000000001" customHeight="1" x14ac:dyDescent="0.25">
      <c r="A94" s="381"/>
      <c r="B94" s="452"/>
      <c r="C94" s="619"/>
      <c r="D94" s="106"/>
      <c r="E94" s="393"/>
      <c r="F94" s="150"/>
      <c r="G94" s="150"/>
      <c r="H94" s="151"/>
      <c r="I94" s="150"/>
      <c r="J94" s="150"/>
      <c r="K94" s="390" t="s">
        <v>916</v>
      </c>
      <c r="L94" s="373">
        <v>0.3</v>
      </c>
      <c r="M94" s="410"/>
      <c r="N94" s="454"/>
      <c r="O94" s="368"/>
      <c r="P94" s="368"/>
      <c r="Q94" s="374"/>
      <c r="R94" s="410"/>
      <c r="S94" s="371" t="s">
        <v>80</v>
      </c>
      <c r="T94" s="454">
        <v>0.3</v>
      </c>
      <c r="U94" s="371"/>
      <c r="V94" s="409"/>
      <c r="W94" s="154"/>
      <c r="X94" s="154"/>
      <c r="Y94" s="151"/>
      <c r="Z94" s="62"/>
      <c r="AA94" s="63"/>
      <c r="AB94" s="63"/>
      <c r="AC94" s="64"/>
      <c r="AD94" s="62"/>
      <c r="AE94" s="63"/>
      <c r="AF94" s="63"/>
      <c r="AG94" s="63"/>
      <c r="AH94" s="63"/>
      <c r="AI94" s="63"/>
      <c r="AJ94" s="63"/>
      <c r="AK94" s="63"/>
      <c r="AL94" s="63" t="s">
        <v>32</v>
      </c>
      <c r="AM94" s="63"/>
      <c r="AN94" s="63"/>
      <c r="AO94" s="70"/>
      <c r="AP94" s="64"/>
      <c r="AR94" s="146"/>
      <c r="AS94" s="147"/>
      <c r="AT94" s="146"/>
      <c r="AU94" s="148"/>
      <c r="AV94" s="148"/>
    </row>
    <row r="95" spans="1:48" s="145" customFormat="1" ht="20.100000000000001" customHeight="1" x14ac:dyDescent="0.25">
      <c r="A95" s="25" t="s">
        <v>330</v>
      </c>
      <c r="B95" s="52"/>
      <c r="C95" s="123" t="s">
        <v>867</v>
      </c>
      <c r="D95" s="102"/>
      <c r="E95" s="159" t="s">
        <v>443</v>
      </c>
      <c r="F95" s="160" t="s">
        <v>805</v>
      </c>
      <c r="G95" s="160" t="s">
        <v>913</v>
      </c>
      <c r="H95" s="160" t="s">
        <v>47</v>
      </c>
      <c r="I95" s="160">
        <v>3</v>
      </c>
      <c r="J95" s="160">
        <v>1</v>
      </c>
      <c r="K95" s="161" t="s">
        <v>77</v>
      </c>
      <c r="L95" s="169">
        <v>0.15</v>
      </c>
      <c r="M95" s="165" t="s">
        <v>675</v>
      </c>
      <c r="N95" s="162">
        <v>0.4</v>
      </c>
      <c r="O95" s="163"/>
      <c r="P95" s="163"/>
      <c r="Q95" s="164" t="s">
        <v>39</v>
      </c>
      <c r="R95" s="165" t="s">
        <v>9</v>
      </c>
      <c r="S95" s="161" t="s">
        <v>80</v>
      </c>
      <c r="T95" s="169">
        <v>0.15</v>
      </c>
      <c r="U95" s="608" t="s">
        <v>675</v>
      </c>
      <c r="V95" s="610">
        <v>0.4</v>
      </c>
      <c r="W95" s="163"/>
      <c r="X95" s="163"/>
      <c r="Y95" s="167" t="s">
        <v>39</v>
      </c>
      <c r="Z95" s="59"/>
      <c r="AA95" s="60">
        <v>15</v>
      </c>
      <c r="AB95" s="60"/>
      <c r="AC95" s="61">
        <v>14</v>
      </c>
      <c r="AD95" s="59" t="s">
        <v>32</v>
      </c>
      <c r="AE95" s="60"/>
      <c r="AF95" s="60" t="s">
        <v>32</v>
      </c>
      <c r="AG95" s="60"/>
      <c r="AH95" s="60"/>
      <c r="AI95" s="60"/>
      <c r="AJ95" s="60"/>
      <c r="AK95" s="60"/>
      <c r="AL95" s="60"/>
      <c r="AM95" s="60"/>
      <c r="AN95" s="60"/>
      <c r="AO95" s="69"/>
      <c r="AP95" s="61" t="s">
        <v>39</v>
      </c>
      <c r="AR95" s="146">
        <f>SUM(Z95:AC95)</f>
        <v>29</v>
      </c>
      <c r="AS95" s="147">
        <f>AR95/I95</f>
        <v>9.6666666666666661</v>
      </c>
      <c r="AT95" s="146"/>
      <c r="AU95" s="148">
        <f>L95+L96+L97+N95</f>
        <v>1</v>
      </c>
      <c r="AV95" s="148" t="e">
        <f>T95+T96+T97+#REF!</f>
        <v>#REF!</v>
      </c>
    </row>
    <row r="96" spans="1:48" s="145" customFormat="1" ht="20.100000000000001" customHeight="1" x14ac:dyDescent="0.25">
      <c r="A96" s="24"/>
      <c r="B96" s="54"/>
      <c r="C96" s="617"/>
      <c r="D96" s="103"/>
      <c r="E96" s="172"/>
      <c r="F96" s="173"/>
      <c r="G96" s="173"/>
      <c r="H96" s="173"/>
      <c r="I96" s="173"/>
      <c r="J96" s="173"/>
      <c r="K96" s="174" t="s">
        <v>674</v>
      </c>
      <c r="L96" s="179">
        <v>0.2</v>
      </c>
      <c r="M96" s="178"/>
      <c r="N96" s="176"/>
      <c r="O96" s="177"/>
      <c r="P96" s="177"/>
      <c r="Q96" s="146"/>
      <c r="R96" s="178"/>
      <c r="S96" s="174" t="s">
        <v>80</v>
      </c>
      <c r="T96" s="179">
        <v>0.2</v>
      </c>
      <c r="U96" s="174"/>
      <c r="V96" s="175"/>
      <c r="W96" s="177"/>
      <c r="X96" s="177"/>
      <c r="Y96" s="181"/>
      <c r="Z96" s="182"/>
      <c r="AA96" s="185"/>
      <c r="AB96" s="185"/>
      <c r="AC96" s="184"/>
      <c r="AD96" s="182" t="s">
        <v>32</v>
      </c>
      <c r="AE96" s="185"/>
      <c r="AF96" s="185" t="s">
        <v>32</v>
      </c>
      <c r="AG96" s="185"/>
      <c r="AH96" s="185"/>
      <c r="AI96" s="185"/>
      <c r="AJ96" s="185"/>
      <c r="AK96" s="185"/>
      <c r="AL96" s="185"/>
      <c r="AM96" s="185"/>
      <c r="AN96" s="185"/>
      <c r="AO96" s="183"/>
      <c r="AP96" s="184" t="s">
        <v>39</v>
      </c>
      <c r="AR96" s="146"/>
      <c r="AS96" s="147"/>
      <c r="AT96" s="146"/>
      <c r="AU96" s="148"/>
      <c r="AV96" s="148"/>
    </row>
    <row r="97" spans="1:48" s="145" customFormat="1" ht="20.100000000000001" customHeight="1" x14ac:dyDescent="0.25">
      <c r="A97" s="109"/>
      <c r="B97" s="110"/>
      <c r="C97" s="619"/>
      <c r="D97" s="106"/>
      <c r="E97" s="149"/>
      <c r="F97" s="150"/>
      <c r="G97" s="150"/>
      <c r="H97" s="150"/>
      <c r="I97" s="150"/>
      <c r="J97" s="150"/>
      <c r="K97" s="152" t="s">
        <v>8</v>
      </c>
      <c r="L97" s="171">
        <v>0.25</v>
      </c>
      <c r="M97" s="156"/>
      <c r="N97" s="153"/>
      <c r="O97" s="154"/>
      <c r="P97" s="154"/>
      <c r="Q97" s="155"/>
      <c r="R97" s="156"/>
      <c r="S97" s="152" t="s">
        <v>80</v>
      </c>
      <c r="T97" s="171">
        <v>0.25</v>
      </c>
      <c r="U97" s="609"/>
      <c r="V97" s="611"/>
      <c r="W97" s="154"/>
      <c r="X97" s="154"/>
      <c r="Y97" s="151"/>
      <c r="Z97" s="62"/>
      <c r="AA97" s="63"/>
      <c r="AB97" s="63"/>
      <c r="AC97" s="64"/>
      <c r="AD97" s="62" t="s">
        <v>32</v>
      </c>
      <c r="AE97" s="63"/>
      <c r="AF97" s="63" t="s">
        <v>32</v>
      </c>
      <c r="AG97" s="63"/>
      <c r="AH97" s="63"/>
      <c r="AI97" s="63"/>
      <c r="AJ97" s="63"/>
      <c r="AK97" s="63"/>
      <c r="AL97" s="63"/>
      <c r="AM97" s="63"/>
      <c r="AN97" s="63"/>
      <c r="AO97" s="70"/>
      <c r="AP97" s="64" t="s">
        <v>39</v>
      </c>
      <c r="AR97" s="146"/>
      <c r="AS97" s="147"/>
      <c r="AT97" s="146"/>
      <c r="AU97" s="148"/>
      <c r="AV97" s="148"/>
    </row>
    <row r="98" spans="1:48" s="145" customFormat="1" ht="20.100000000000001" customHeight="1" x14ac:dyDescent="0.25">
      <c r="A98" s="83" t="s">
        <v>887</v>
      </c>
      <c r="B98" s="52"/>
      <c r="C98" s="123" t="s">
        <v>868</v>
      </c>
      <c r="D98" s="102"/>
      <c r="E98" s="159" t="s">
        <v>444</v>
      </c>
      <c r="F98" s="160" t="s">
        <v>813</v>
      </c>
      <c r="G98" s="160" t="s">
        <v>626</v>
      </c>
      <c r="H98" s="160" t="s">
        <v>47</v>
      </c>
      <c r="I98" s="160">
        <v>6</v>
      </c>
      <c r="J98" s="160">
        <v>2</v>
      </c>
      <c r="K98" s="161" t="s">
        <v>725</v>
      </c>
      <c r="L98" s="169">
        <v>0.25</v>
      </c>
      <c r="M98" s="165" t="s">
        <v>675</v>
      </c>
      <c r="N98" s="162">
        <v>0.25</v>
      </c>
      <c r="O98" s="163"/>
      <c r="P98" s="163"/>
      <c r="Q98" s="164" t="s">
        <v>39</v>
      </c>
      <c r="R98" s="165" t="s">
        <v>9</v>
      </c>
      <c r="S98" s="161" t="s">
        <v>743</v>
      </c>
      <c r="T98" s="169">
        <v>0.25</v>
      </c>
      <c r="U98" s="608" t="s">
        <v>675</v>
      </c>
      <c r="V98" s="610">
        <v>0.25</v>
      </c>
      <c r="W98" s="163"/>
      <c r="X98" s="163"/>
      <c r="Y98" s="167" t="s">
        <v>39</v>
      </c>
      <c r="Z98" s="59">
        <v>12</v>
      </c>
      <c r="AA98" s="60"/>
      <c r="AB98" s="60">
        <v>22.5</v>
      </c>
      <c r="AC98" s="61">
        <v>20</v>
      </c>
      <c r="AD98" s="59"/>
      <c r="AE98" s="60"/>
      <c r="AF98" s="60"/>
      <c r="AG98" s="60"/>
      <c r="AH98" s="60" t="s">
        <v>32</v>
      </c>
      <c r="AI98" s="60" t="s">
        <v>32</v>
      </c>
      <c r="AJ98" s="60"/>
      <c r="AK98" s="60" t="s">
        <v>32</v>
      </c>
      <c r="AL98" s="60"/>
      <c r="AM98" s="60"/>
      <c r="AN98" s="60" t="s">
        <v>39</v>
      </c>
      <c r="AO98" s="69"/>
      <c r="AP98" s="61" t="s">
        <v>39</v>
      </c>
      <c r="AR98" s="146">
        <f>SUM(Z98:AC98)</f>
        <v>54.5</v>
      </c>
      <c r="AS98" s="147">
        <f>AR98/I98</f>
        <v>9.0833333333333339</v>
      </c>
      <c r="AT98" s="146"/>
      <c r="AU98" s="148">
        <f>L98+L99+N98+N99</f>
        <v>1</v>
      </c>
      <c r="AV98" s="148" t="e">
        <f>T98+T99+#REF!+#REF!</f>
        <v>#REF!</v>
      </c>
    </row>
    <row r="99" spans="1:48" s="145" customFormat="1" ht="20.100000000000001" customHeight="1" x14ac:dyDescent="0.25">
      <c r="A99" s="109"/>
      <c r="B99" s="110"/>
      <c r="C99" s="619"/>
      <c r="D99" s="106"/>
      <c r="E99" s="149"/>
      <c r="F99" s="150"/>
      <c r="G99" s="150"/>
      <c r="H99" s="150"/>
      <c r="I99" s="150"/>
      <c r="J99" s="150"/>
      <c r="K99" s="152" t="s">
        <v>899</v>
      </c>
      <c r="L99" s="171">
        <v>0.25</v>
      </c>
      <c r="M99" s="156" t="s">
        <v>775</v>
      </c>
      <c r="N99" s="153">
        <v>0.25</v>
      </c>
      <c r="O99" s="154"/>
      <c r="P99" s="154"/>
      <c r="Q99" s="155"/>
      <c r="R99" s="156"/>
      <c r="S99" s="152" t="s">
        <v>80</v>
      </c>
      <c r="T99" s="171">
        <v>0.25</v>
      </c>
      <c r="U99" s="609" t="s">
        <v>775</v>
      </c>
      <c r="V99" s="611">
        <v>0.25</v>
      </c>
      <c r="W99" s="154"/>
      <c r="X99" s="154"/>
      <c r="Y99" s="151"/>
      <c r="Z99" s="62"/>
      <c r="AA99" s="63"/>
      <c r="AB99" s="63"/>
      <c r="AC99" s="64"/>
      <c r="AD99" s="62"/>
      <c r="AE99" s="63"/>
      <c r="AF99" s="63"/>
      <c r="AG99" s="63"/>
      <c r="AH99" s="63" t="s">
        <v>32</v>
      </c>
      <c r="AI99" s="63" t="s">
        <v>32</v>
      </c>
      <c r="AJ99" s="63"/>
      <c r="AK99" s="63" t="s">
        <v>32</v>
      </c>
      <c r="AL99" s="63"/>
      <c r="AM99" s="63"/>
      <c r="AN99" s="63" t="s">
        <v>39</v>
      </c>
      <c r="AO99" s="70"/>
      <c r="AP99" s="64" t="s">
        <v>39</v>
      </c>
      <c r="AR99" s="146"/>
      <c r="AS99" s="147"/>
      <c r="AT99" s="146"/>
      <c r="AU99" s="148"/>
      <c r="AV99" s="148"/>
    </row>
    <row r="100" spans="1:48" s="145" customFormat="1" ht="20.100000000000001" customHeight="1" x14ac:dyDescent="0.25">
      <c r="A100" s="25" t="s">
        <v>733</v>
      </c>
      <c r="B100" s="52"/>
      <c r="C100" s="123" t="s">
        <v>867</v>
      </c>
      <c r="D100" s="102"/>
      <c r="E100" s="392" t="s">
        <v>445</v>
      </c>
      <c r="F100" s="160"/>
      <c r="G100" s="160" t="s">
        <v>627</v>
      </c>
      <c r="H100" s="160" t="s">
        <v>39</v>
      </c>
      <c r="I100" s="160">
        <v>6</v>
      </c>
      <c r="J100" s="160">
        <v>2</v>
      </c>
      <c r="K100" s="391" t="s">
        <v>724</v>
      </c>
      <c r="L100" s="372">
        <v>0.2</v>
      </c>
      <c r="M100" s="403" t="s">
        <v>924</v>
      </c>
      <c r="N100" s="453">
        <v>0.4</v>
      </c>
      <c r="O100" s="163"/>
      <c r="P100" s="163"/>
      <c r="Q100" s="164" t="s">
        <v>39</v>
      </c>
      <c r="R100" s="165" t="s">
        <v>9</v>
      </c>
      <c r="S100" s="161" t="s">
        <v>80</v>
      </c>
      <c r="T100" s="169">
        <v>0.2</v>
      </c>
      <c r="U100" s="608" t="s">
        <v>683</v>
      </c>
      <c r="V100" s="610">
        <v>0.67</v>
      </c>
      <c r="W100" s="163"/>
      <c r="X100" s="163"/>
      <c r="Y100" s="167" t="s">
        <v>39</v>
      </c>
      <c r="Z100" s="59">
        <v>21</v>
      </c>
      <c r="AA100" s="60"/>
      <c r="AB100" s="60">
        <v>13.5</v>
      </c>
      <c r="AC100" s="61">
        <v>9</v>
      </c>
      <c r="AD100" s="59"/>
      <c r="AE100" s="60"/>
      <c r="AF100" s="60"/>
      <c r="AG100" s="60"/>
      <c r="AH100" s="60" t="s">
        <v>39</v>
      </c>
      <c r="AI100" s="60"/>
      <c r="AJ100" s="60"/>
      <c r="AK100" s="60"/>
      <c r="AL100" s="60"/>
      <c r="AM100" s="60"/>
      <c r="AN100" s="60"/>
      <c r="AO100" s="69"/>
      <c r="AP100" s="61"/>
      <c r="AR100" s="146">
        <f>SUM(Z100:AC100)</f>
        <v>43.5</v>
      </c>
      <c r="AS100" s="147">
        <f>AR100/I100</f>
        <v>7.25</v>
      </c>
      <c r="AT100" s="146"/>
      <c r="AU100" s="148">
        <f>L100+L101+N100</f>
        <v>0.8</v>
      </c>
      <c r="AV100" s="148" t="e">
        <f>T100+T101+#REF!</f>
        <v>#REF!</v>
      </c>
    </row>
    <row r="101" spans="1:48" s="145" customFormat="1" ht="20.100000000000001" customHeight="1" x14ac:dyDescent="0.25">
      <c r="A101" s="109"/>
      <c r="B101" s="110"/>
      <c r="C101" s="619"/>
      <c r="D101" s="106"/>
      <c r="E101" s="393"/>
      <c r="F101" s="150"/>
      <c r="G101" s="150"/>
      <c r="H101" s="150"/>
      <c r="I101" s="150"/>
      <c r="J101" s="150"/>
      <c r="K101" s="390" t="s">
        <v>931</v>
      </c>
      <c r="L101" s="373">
        <v>0.2</v>
      </c>
      <c r="M101" s="410" t="s">
        <v>932</v>
      </c>
      <c r="N101" s="454">
        <v>0.2</v>
      </c>
      <c r="O101" s="154"/>
      <c r="P101" s="154"/>
      <c r="Q101" s="155"/>
      <c r="R101" s="156"/>
      <c r="S101" s="152" t="s">
        <v>80</v>
      </c>
      <c r="T101" s="171">
        <v>0.13</v>
      </c>
      <c r="U101" s="609"/>
      <c r="V101" s="611"/>
      <c r="W101" s="154"/>
      <c r="X101" s="154"/>
      <c r="Y101" s="151"/>
      <c r="Z101" s="62"/>
      <c r="AA101" s="63"/>
      <c r="AB101" s="63"/>
      <c r="AC101" s="64"/>
      <c r="AD101" s="62"/>
      <c r="AE101" s="63"/>
      <c r="AF101" s="63"/>
      <c r="AG101" s="63"/>
      <c r="AH101" s="63" t="s">
        <v>39</v>
      </c>
      <c r="AI101" s="63"/>
      <c r="AJ101" s="63"/>
      <c r="AK101" s="63"/>
      <c r="AL101" s="63"/>
      <c r="AM101" s="63"/>
      <c r="AN101" s="63"/>
      <c r="AO101" s="70"/>
      <c r="AP101" s="64"/>
      <c r="AR101" s="146"/>
      <c r="AS101" s="147"/>
      <c r="AT101" s="146"/>
      <c r="AU101" s="148"/>
      <c r="AV101" s="148"/>
    </row>
    <row r="102" spans="1:48" s="145" customFormat="1" ht="20.100000000000001" customHeight="1" x14ac:dyDescent="0.25">
      <c r="A102" s="25" t="s">
        <v>375</v>
      </c>
      <c r="B102" s="52"/>
      <c r="C102" s="123" t="s">
        <v>868</v>
      </c>
      <c r="D102" s="102"/>
      <c r="E102" s="159" t="s">
        <v>446</v>
      </c>
      <c r="F102" s="160"/>
      <c r="G102" s="160" t="s">
        <v>628</v>
      </c>
      <c r="H102" s="160" t="s">
        <v>32</v>
      </c>
      <c r="I102" s="160">
        <v>6</v>
      </c>
      <c r="J102" s="160">
        <v>2</v>
      </c>
      <c r="K102" s="161" t="s">
        <v>77</v>
      </c>
      <c r="L102" s="169">
        <v>0.15</v>
      </c>
      <c r="M102" s="165"/>
      <c r="N102" s="162"/>
      <c r="O102" s="163"/>
      <c r="P102" s="163"/>
      <c r="Q102" s="164" t="s">
        <v>39</v>
      </c>
      <c r="R102" s="165" t="s">
        <v>9</v>
      </c>
      <c r="S102" s="161" t="s">
        <v>80</v>
      </c>
      <c r="T102" s="169">
        <v>0.15</v>
      </c>
      <c r="U102" s="608" t="s">
        <v>32</v>
      </c>
      <c r="V102" s="610">
        <v>0.85</v>
      </c>
      <c r="W102" s="163"/>
      <c r="X102" s="163"/>
      <c r="Y102" s="167" t="s">
        <v>39</v>
      </c>
      <c r="Z102" s="59"/>
      <c r="AA102" s="60"/>
      <c r="AB102" s="60">
        <v>8</v>
      </c>
      <c r="AC102" s="61">
        <v>36</v>
      </c>
      <c r="AD102" s="59"/>
      <c r="AE102" s="60"/>
      <c r="AF102" s="60"/>
      <c r="AG102" s="60"/>
      <c r="AH102" s="60"/>
      <c r="AI102" s="60" t="s">
        <v>32</v>
      </c>
      <c r="AJ102" s="60"/>
      <c r="AK102" s="60"/>
      <c r="AL102" s="60"/>
      <c r="AM102" s="60"/>
      <c r="AN102" s="60"/>
      <c r="AO102" s="69"/>
      <c r="AP102" s="61"/>
      <c r="AR102" s="146">
        <f>SUM(Z102:AC102)</f>
        <v>44</v>
      </c>
      <c r="AS102" s="147">
        <f>AR102/I102</f>
        <v>7.333333333333333</v>
      </c>
      <c r="AT102" s="146"/>
      <c r="AU102" s="148">
        <f>L102+L103+L104+N102</f>
        <v>1</v>
      </c>
      <c r="AV102" s="148" t="e">
        <f>T102+T103+T104+#REF!</f>
        <v>#REF!</v>
      </c>
    </row>
    <row r="103" spans="1:48" s="145" customFormat="1" ht="20.100000000000001" customHeight="1" x14ac:dyDescent="0.25">
      <c r="A103" s="24"/>
      <c r="B103" s="54"/>
      <c r="C103" s="617"/>
      <c r="D103" s="103"/>
      <c r="E103" s="172"/>
      <c r="F103" s="173"/>
      <c r="G103" s="173"/>
      <c r="H103" s="173"/>
      <c r="I103" s="173"/>
      <c r="J103" s="173"/>
      <c r="K103" s="174" t="s">
        <v>77</v>
      </c>
      <c r="L103" s="179">
        <v>0.35</v>
      </c>
      <c r="M103" s="178"/>
      <c r="N103" s="176"/>
      <c r="O103" s="177"/>
      <c r="P103" s="177"/>
      <c r="Q103" s="146"/>
      <c r="R103" s="178"/>
      <c r="S103" s="174" t="s">
        <v>9</v>
      </c>
      <c r="T103" s="179"/>
      <c r="U103" s="174"/>
      <c r="V103" s="175"/>
      <c r="W103" s="177"/>
      <c r="X103" s="177"/>
      <c r="Y103" s="181"/>
      <c r="Z103" s="182"/>
      <c r="AA103" s="185"/>
      <c r="AB103" s="185"/>
      <c r="AC103" s="184"/>
      <c r="AD103" s="182"/>
      <c r="AE103" s="185"/>
      <c r="AF103" s="185"/>
      <c r="AG103" s="185"/>
      <c r="AH103" s="185"/>
      <c r="AI103" s="185" t="s">
        <v>32</v>
      </c>
      <c r="AJ103" s="185"/>
      <c r="AK103" s="185"/>
      <c r="AL103" s="185"/>
      <c r="AM103" s="185"/>
      <c r="AN103" s="185"/>
      <c r="AO103" s="183"/>
      <c r="AP103" s="184"/>
      <c r="AR103" s="146"/>
      <c r="AS103" s="147"/>
      <c r="AT103" s="146"/>
      <c r="AU103" s="148"/>
      <c r="AV103" s="148"/>
    </row>
    <row r="104" spans="1:48" s="145" customFormat="1" ht="20.100000000000001" customHeight="1" x14ac:dyDescent="0.25">
      <c r="A104" s="109"/>
      <c r="B104" s="110"/>
      <c r="C104" s="619"/>
      <c r="D104" s="106"/>
      <c r="E104" s="149"/>
      <c r="F104" s="150"/>
      <c r="G104" s="150"/>
      <c r="H104" s="150"/>
      <c r="I104" s="150"/>
      <c r="J104" s="150"/>
      <c r="K104" s="152" t="s">
        <v>671</v>
      </c>
      <c r="L104" s="171">
        <v>0.5</v>
      </c>
      <c r="M104" s="156"/>
      <c r="N104" s="153"/>
      <c r="O104" s="154"/>
      <c r="P104" s="154"/>
      <c r="Q104" s="155"/>
      <c r="R104" s="156"/>
      <c r="S104" s="152" t="s">
        <v>9</v>
      </c>
      <c r="T104" s="171"/>
      <c r="U104" s="609"/>
      <c r="V104" s="611"/>
      <c r="W104" s="154"/>
      <c r="X104" s="154"/>
      <c r="Y104" s="151"/>
      <c r="Z104" s="62"/>
      <c r="AA104" s="63"/>
      <c r="AB104" s="63"/>
      <c r="AC104" s="64"/>
      <c r="AD104" s="62"/>
      <c r="AE104" s="63"/>
      <c r="AF104" s="63"/>
      <c r="AG104" s="63"/>
      <c r="AH104" s="63"/>
      <c r="AI104" s="63" t="s">
        <v>32</v>
      </c>
      <c r="AJ104" s="63"/>
      <c r="AK104" s="63"/>
      <c r="AL104" s="63"/>
      <c r="AM104" s="63"/>
      <c r="AN104" s="63"/>
      <c r="AO104" s="70"/>
      <c r="AP104" s="64"/>
      <c r="AR104" s="146"/>
      <c r="AS104" s="147"/>
      <c r="AT104" s="146"/>
      <c r="AU104" s="148"/>
      <c r="AV104" s="148"/>
    </row>
    <row r="105" spans="1:48" s="145" customFormat="1" ht="20.100000000000001" customHeight="1" x14ac:dyDescent="0.25">
      <c r="A105" s="25" t="s">
        <v>773</v>
      </c>
      <c r="B105" s="52"/>
      <c r="C105" s="123" t="s">
        <v>866</v>
      </c>
      <c r="D105" s="102"/>
      <c r="E105" s="159" t="s">
        <v>447</v>
      </c>
      <c r="F105" s="160"/>
      <c r="G105" s="160" t="s">
        <v>629</v>
      </c>
      <c r="H105" s="160" t="s">
        <v>32</v>
      </c>
      <c r="I105" s="160">
        <v>3</v>
      </c>
      <c r="J105" s="160">
        <v>1</v>
      </c>
      <c r="K105" s="161" t="s">
        <v>8</v>
      </c>
      <c r="L105" s="169">
        <v>0.16</v>
      </c>
      <c r="M105" s="165" t="s">
        <v>675</v>
      </c>
      <c r="N105" s="162">
        <v>0.6</v>
      </c>
      <c r="O105" s="163"/>
      <c r="P105" s="163"/>
      <c r="Q105" s="164" t="s">
        <v>39</v>
      </c>
      <c r="R105" s="165" t="s">
        <v>9</v>
      </c>
      <c r="S105" s="161" t="s">
        <v>80</v>
      </c>
      <c r="T105" s="169">
        <v>0.16</v>
      </c>
      <c r="U105" s="608" t="s">
        <v>675</v>
      </c>
      <c r="V105" s="610">
        <v>0.6</v>
      </c>
      <c r="W105" s="163"/>
      <c r="X105" s="163"/>
      <c r="Y105" s="167" t="s">
        <v>39</v>
      </c>
      <c r="Z105" s="59">
        <v>3</v>
      </c>
      <c r="AA105" s="60"/>
      <c r="AB105" s="60">
        <v>15</v>
      </c>
      <c r="AC105" s="61">
        <v>10.5</v>
      </c>
      <c r="AD105" s="59"/>
      <c r="AE105" s="60"/>
      <c r="AF105" s="60"/>
      <c r="AG105" s="60"/>
      <c r="AH105" s="60"/>
      <c r="AI105" s="60"/>
      <c r="AJ105" s="60"/>
      <c r="AK105" s="60"/>
      <c r="AL105" s="60"/>
      <c r="AM105" s="60" t="s">
        <v>32</v>
      </c>
      <c r="AN105" s="60"/>
      <c r="AO105" s="69"/>
      <c r="AP105" s="61"/>
      <c r="AR105" s="146">
        <f>SUM(Z105:AC105)</f>
        <v>28.5</v>
      </c>
      <c r="AS105" s="147">
        <f>AR105/I105</f>
        <v>9.5</v>
      </c>
      <c r="AT105" s="146"/>
      <c r="AU105" s="148">
        <f>L105+L106+N105</f>
        <v>1</v>
      </c>
      <c r="AV105" s="148" t="e">
        <f>T105+T106+#REF!</f>
        <v>#REF!</v>
      </c>
    </row>
    <row r="106" spans="1:48" s="145" customFormat="1" ht="20.100000000000001" customHeight="1" x14ac:dyDescent="0.25">
      <c r="A106" s="109"/>
      <c r="B106" s="110"/>
      <c r="C106" s="619"/>
      <c r="D106" s="106"/>
      <c r="E106" s="149"/>
      <c r="F106" s="150"/>
      <c r="G106" s="150"/>
      <c r="H106" s="150"/>
      <c r="I106" s="150"/>
      <c r="J106" s="150"/>
      <c r="K106" s="152" t="s">
        <v>724</v>
      </c>
      <c r="L106" s="171">
        <v>0.24</v>
      </c>
      <c r="M106" s="156"/>
      <c r="N106" s="153"/>
      <c r="O106" s="154"/>
      <c r="P106" s="154"/>
      <c r="Q106" s="155"/>
      <c r="R106" s="156"/>
      <c r="S106" s="152" t="s">
        <v>80</v>
      </c>
      <c r="T106" s="171">
        <v>0.24</v>
      </c>
      <c r="U106" s="609"/>
      <c r="V106" s="611"/>
      <c r="W106" s="154"/>
      <c r="X106" s="154"/>
      <c r="Y106" s="151"/>
      <c r="Z106" s="62"/>
      <c r="AA106" s="63"/>
      <c r="AB106" s="63"/>
      <c r="AC106" s="64"/>
      <c r="AD106" s="62"/>
      <c r="AE106" s="63"/>
      <c r="AF106" s="63"/>
      <c r="AG106" s="63"/>
      <c r="AH106" s="63"/>
      <c r="AI106" s="63"/>
      <c r="AJ106" s="63"/>
      <c r="AK106" s="63"/>
      <c r="AL106" s="63"/>
      <c r="AM106" s="63" t="s">
        <v>32</v>
      </c>
      <c r="AN106" s="63"/>
      <c r="AO106" s="70"/>
      <c r="AP106" s="64"/>
      <c r="AR106" s="146"/>
      <c r="AS106" s="147"/>
      <c r="AT106" s="146"/>
      <c r="AU106" s="148"/>
      <c r="AV106" s="148"/>
    </row>
    <row r="107" spans="1:48" s="145" customFormat="1" ht="20.100000000000001" customHeight="1" x14ac:dyDescent="0.25">
      <c r="A107" s="25" t="s">
        <v>332</v>
      </c>
      <c r="B107" s="52"/>
      <c r="C107" s="123" t="s">
        <v>867</v>
      </c>
      <c r="D107" s="102"/>
      <c r="E107" s="159" t="s">
        <v>448</v>
      </c>
      <c r="F107" s="160" t="s">
        <v>554</v>
      </c>
      <c r="G107" s="160" t="s">
        <v>630</v>
      </c>
      <c r="H107" s="160" t="s">
        <v>32</v>
      </c>
      <c r="I107" s="160">
        <v>3</v>
      </c>
      <c r="J107" s="160">
        <v>1</v>
      </c>
      <c r="K107" s="161" t="s">
        <v>704</v>
      </c>
      <c r="L107" s="169">
        <v>0.1</v>
      </c>
      <c r="M107" s="165" t="s">
        <v>675</v>
      </c>
      <c r="N107" s="162">
        <v>0.5</v>
      </c>
      <c r="O107" s="163"/>
      <c r="P107" s="163"/>
      <c r="Q107" s="164" t="s">
        <v>39</v>
      </c>
      <c r="R107" s="165" t="s">
        <v>9</v>
      </c>
      <c r="S107" s="161" t="s">
        <v>80</v>
      </c>
      <c r="T107" s="169">
        <v>0.1</v>
      </c>
      <c r="U107" s="608" t="s">
        <v>675</v>
      </c>
      <c r="V107" s="610">
        <v>0.5</v>
      </c>
      <c r="W107" s="163"/>
      <c r="X107" s="163"/>
      <c r="Y107" s="167" t="s">
        <v>39</v>
      </c>
      <c r="Z107" s="59"/>
      <c r="AA107" s="60">
        <v>15</v>
      </c>
      <c r="AB107" s="60"/>
      <c r="AC107" s="61">
        <v>14</v>
      </c>
      <c r="AD107" s="59"/>
      <c r="AE107" s="60" t="s">
        <v>32</v>
      </c>
      <c r="AF107" s="60"/>
      <c r="AG107" s="60" t="s">
        <v>32</v>
      </c>
      <c r="AH107" s="60"/>
      <c r="AI107" s="60"/>
      <c r="AJ107" s="60"/>
      <c r="AK107" s="60"/>
      <c r="AL107" s="60"/>
      <c r="AM107" s="60"/>
      <c r="AN107" s="60"/>
      <c r="AO107" s="69"/>
      <c r="AP107" s="61"/>
      <c r="AR107" s="146">
        <f>SUM(Z107:AC107)</f>
        <v>29</v>
      </c>
      <c r="AS107" s="147">
        <f>AR107/I107</f>
        <v>9.6666666666666661</v>
      </c>
      <c r="AT107" s="146"/>
      <c r="AU107" s="148">
        <f>L107+L108+L109+N107</f>
        <v>1</v>
      </c>
      <c r="AV107" s="148" t="e">
        <f>T107+T108+T109+#REF!</f>
        <v>#REF!</v>
      </c>
    </row>
    <row r="108" spans="1:48" s="145" customFormat="1" ht="20.100000000000001" customHeight="1" x14ac:dyDescent="0.25">
      <c r="A108" s="24"/>
      <c r="B108" s="54"/>
      <c r="C108" s="617"/>
      <c r="D108" s="103"/>
      <c r="E108" s="172"/>
      <c r="F108" s="173"/>
      <c r="G108" s="173"/>
      <c r="H108" s="173"/>
      <c r="I108" s="173"/>
      <c r="J108" s="173"/>
      <c r="K108" s="174" t="s">
        <v>705</v>
      </c>
      <c r="L108" s="179">
        <v>0.1</v>
      </c>
      <c r="M108" s="178"/>
      <c r="N108" s="176"/>
      <c r="O108" s="177"/>
      <c r="P108" s="177"/>
      <c r="Q108" s="146"/>
      <c r="R108" s="178"/>
      <c r="S108" s="174" t="s">
        <v>80</v>
      </c>
      <c r="T108" s="179">
        <v>0.1</v>
      </c>
      <c r="U108" s="174"/>
      <c r="V108" s="175"/>
      <c r="W108" s="177"/>
      <c r="X108" s="177"/>
      <c r="Y108" s="181"/>
      <c r="Z108" s="182"/>
      <c r="AA108" s="185"/>
      <c r="AB108" s="185"/>
      <c r="AC108" s="184"/>
      <c r="AD108" s="182"/>
      <c r="AE108" s="185" t="s">
        <v>32</v>
      </c>
      <c r="AF108" s="185"/>
      <c r="AG108" s="185" t="s">
        <v>32</v>
      </c>
      <c r="AH108" s="185"/>
      <c r="AI108" s="185"/>
      <c r="AJ108" s="185"/>
      <c r="AK108" s="185"/>
      <c r="AL108" s="185"/>
      <c r="AM108" s="185"/>
      <c r="AN108" s="185"/>
      <c r="AO108" s="183"/>
      <c r="AP108" s="184"/>
      <c r="AR108" s="146"/>
      <c r="AS108" s="147"/>
      <c r="AT108" s="146"/>
      <c r="AU108" s="148"/>
      <c r="AV108" s="148"/>
    </row>
    <row r="109" spans="1:48" s="145" customFormat="1" ht="20.100000000000001" customHeight="1" x14ac:dyDescent="0.25">
      <c r="A109" s="109"/>
      <c r="B109" s="110"/>
      <c r="C109" s="619"/>
      <c r="D109" s="106"/>
      <c r="E109" s="149"/>
      <c r="F109" s="150"/>
      <c r="G109" s="150"/>
      <c r="H109" s="150"/>
      <c r="I109" s="150"/>
      <c r="J109" s="150"/>
      <c r="K109" s="152" t="s">
        <v>8</v>
      </c>
      <c r="L109" s="171">
        <v>0.3</v>
      </c>
      <c r="M109" s="156"/>
      <c r="N109" s="153"/>
      <c r="O109" s="154"/>
      <c r="P109" s="154"/>
      <c r="Q109" s="155"/>
      <c r="R109" s="156"/>
      <c r="S109" s="152" t="s">
        <v>80</v>
      </c>
      <c r="T109" s="171">
        <v>0.3</v>
      </c>
      <c r="U109" s="609"/>
      <c r="V109" s="611"/>
      <c r="W109" s="154"/>
      <c r="X109" s="154"/>
      <c r="Y109" s="151"/>
      <c r="Z109" s="62"/>
      <c r="AA109" s="63"/>
      <c r="AB109" s="63"/>
      <c r="AC109" s="64"/>
      <c r="AD109" s="62"/>
      <c r="AE109" s="63" t="s">
        <v>32</v>
      </c>
      <c r="AF109" s="63"/>
      <c r="AG109" s="63" t="s">
        <v>32</v>
      </c>
      <c r="AH109" s="63"/>
      <c r="AI109" s="63"/>
      <c r="AJ109" s="63"/>
      <c r="AK109" s="63"/>
      <c r="AL109" s="63"/>
      <c r="AM109" s="63"/>
      <c r="AN109" s="63"/>
      <c r="AO109" s="70"/>
      <c r="AP109" s="64"/>
      <c r="AR109" s="146"/>
      <c r="AS109" s="147"/>
      <c r="AT109" s="146"/>
      <c r="AU109" s="148"/>
      <c r="AV109" s="148"/>
    </row>
    <row r="110" spans="1:48" s="145" customFormat="1" ht="20.100000000000001" customHeight="1" x14ac:dyDescent="0.25">
      <c r="A110" s="83" t="s">
        <v>738</v>
      </c>
      <c r="B110" s="52"/>
      <c r="C110" s="123" t="s">
        <v>868</v>
      </c>
      <c r="D110" s="102"/>
      <c r="E110" s="392" t="s">
        <v>449</v>
      </c>
      <c r="F110" s="160"/>
      <c r="G110" s="160" t="s">
        <v>631</v>
      </c>
      <c r="H110" s="160" t="s">
        <v>32</v>
      </c>
      <c r="I110" s="160">
        <v>6</v>
      </c>
      <c r="J110" s="160">
        <v>2</v>
      </c>
      <c r="K110" s="370" t="s">
        <v>77</v>
      </c>
      <c r="L110" s="412">
        <v>0.35</v>
      </c>
      <c r="M110" s="403" t="s">
        <v>898</v>
      </c>
      <c r="N110" s="453">
        <v>0.5</v>
      </c>
      <c r="O110" s="362"/>
      <c r="P110" s="362"/>
      <c r="Q110" s="369" t="s">
        <v>39</v>
      </c>
      <c r="R110" s="403" t="s">
        <v>9</v>
      </c>
      <c r="S110" s="391" t="s">
        <v>80</v>
      </c>
      <c r="T110" s="412">
        <v>0.35</v>
      </c>
      <c r="U110" s="370" t="s">
        <v>675</v>
      </c>
      <c r="V110" s="402">
        <v>0.5</v>
      </c>
      <c r="W110" s="389"/>
      <c r="X110" s="389"/>
      <c r="Y110" s="469" t="s">
        <v>39</v>
      </c>
      <c r="Z110" s="394">
        <v>15</v>
      </c>
      <c r="AA110" s="395"/>
      <c r="AB110" s="396">
        <v>19.5</v>
      </c>
      <c r="AC110" s="397">
        <v>20</v>
      </c>
      <c r="AD110" s="59"/>
      <c r="AE110" s="60"/>
      <c r="AF110" s="60"/>
      <c r="AG110" s="60"/>
      <c r="AH110" s="60"/>
      <c r="AI110" s="60"/>
      <c r="AJ110" s="60" t="s">
        <v>32</v>
      </c>
      <c r="AK110" s="60"/>
      <c r="AL110" s="60"/>
      <c r="AM110" s="60"/>
      <c r="AN110" s="60"/>
      <c r="AO110" s="69"/>
      <c r="AP110" s="61"/>
      <c r="AR110" s="146">
        <f>SUM(Z110:AC110)</f>
        <v>54.5</v>
      </c>
      <c r="AS110" s="147">
        <f>AR110/I110</f>
        <v>9.0833333333333339</v>
      </c>
      <c r="AT110" s="146"/>
      <c r="AU110" s="148">
        <f>L110+L111+N110</f>
        <v>1</v>
      </c>
      <c r="AV110" s="148" t="e">
        <f>T110+T111+#REF!</f>
        <v>#REF!</v>
      </c>
    </row>
    <row r="111" spans="1:48" s="145" customFormat="1" ht="20.100000000000001" customHeight="1" x14ac:dyDescent="0.25">
      <c r="A111" s="109"/>
      <c r="B111" s="110"/>
      <c r="C111" s="619"/>
      <c r="D111" s="106"/>
      <c r="E111" s="393"/>
      <c r="F111" s="150"/>
      <c r="G111" s="150"/>
      <c r="H111" s="150"/>
      <c r="I111" s="150"/>
      <c r="J111" s="150"/>
      <c r="K111" s="371" t="s">
        <v>674</v>
      </c>
      <c r="L111" s="475">
        <v>0.15</v>
      </c>
      <c r="M111" s="410"/>
      <c r="N111" s="454"/>
      <c r="O111" s="368"/>
      <c r="P111" s="368"/>
      <c r="Q111" s="374"/>
      <c r="R111" s="410"/>
      <c r="S111" s="371" t="s">
        <v>80</v>
      </c>
      <c r="T111" s="475">
        <v>0.15</v>
      </c>
      <c r="U111" s="371"/>
      <c r="V111" s="409"/>
      <c r="W111" s="477" t="s">
        <v>935</v>
      </c>
      <c r="X111" s="414"/>
      <c r="Y111" s="473"/>
      <c r="Z111" s="398"/>
      <c r="AA111" s="399"/>
      <c r="AB111" s="399"/>
      <c r="AC111" s="400"/>
      <c r="AD111" s="62"/>
      <c r="AE111" s="63"/>
      <c r="AF111" s="63"/>
      <c r="AG111" s="63"/>
      <c r="AH111" s="63"/>
      <c r="AI111" s="63"/>
      <c r="AJ111" s="63" t="s">
        <v>32</v>
      </c>
      <c r="AK111" s="63"/>
      <c r="AL111" s="63"/>
      <c r="AM111" s="63"/>
      <c r="AN111" s="63"/>
      <c r="AO111" s="70"/>
      <c r="AP111" s="64"/>
      <c r="AR111" s="146"/>
      <c r="AS111" s="147"/>
      <c r="AT111" s="146"/>
      <c r="AU111" s="148"/>
      <c r="AV111" s="148"/>
    </row>
    <row r="112" spans="1:48" s="145" customFormat="1" ht="20.100000000000001" customHeight="1" x14ac:dyDescent="0.25">
      <c r="A112" s="25" t="s">
        <v>762</v>
      </c>
      <c r="B112" s="52"/>
      <c r="C112" s="123" t="s">
        <v>867</v>
      </c>
      <c r="D112" s="102"/>
      <c r="E112" s="159" t="s">
        <v>145</v>
      </c>
      <c r="F112" s="160"/>
      <c r="G112" s="160" t="s">
        <v>117</v>
      </c>
      <c r="H112" s="167" t="s">
        <v>39</v>
      </c>
      <c r="I112" s="160">
        <v>6</v>
      </c>
      <c r="J112" s="160">
        <v>2</v>
      </c>
      <c r="K112" s="161" t="s">
        <v>706</v>
      </c>
      <c r="L112" s="169">
        <v>0.15</v>
      </c>
      <c r="M112" s="165" t="s">
        <v>675</v>
      </c>
      <c r="N112" s="162">
        <v>0.5</v>
      </c>
      <c r="O112" s="163"/>
      <c r="P112" s="163"/>
      <c r="Q112" s="164" t="s">
        <v>39</v>
      </c>
      <c r="R112" s="165" t="s">
        <v>9</v>
      </c>
      <c r="S112" s="161" t="s">
        <v>80</v>
      </c>
      <c r="T112" s="169">
        <v>0.15</v>
      </c>
      <c r="U112" s="608" t="s">
        <v>675</v>
      </c>
      <c r="V112" s="610">
        <v>0.5</v>
      </c>
      <c r="W112" s="163"/>
      <c r="X112" s="163"/>
      <c r="Y112" s="167" t="s">
        <v>39</v>
      </c>
      <c r="Z112" s="59">
        <v>21</v>
      </c>
      <c r="AA112" s="60"/>
      <c r="AB112" s="60">
        <v>6</v>
      </c>
      <c r="AC112" s="61">
        <v>27</v>
      </c>
      <c r="AD112" s="59" t="s">
        <v>39</v>
      </c>
      <c r="AE112" s="60"/>
      <c r="AF112" s="60"/>
      <c r="AG112" s="60"/>
      <c r="AH112" s="60"/>
      <c r="AI112" s="60"/>
      <c r="AJ112" s="60"/>
      <c r="AK112" s="60"/>
      <c r="AL112" s="60"/>
      <c r="AM112" s="60"/>
      <c r="AN112" s="60"/>
      <c r="AO112" s="69"/>
      <c r="AP112" s="61"/>
      <c r="AR112" s="146">
        <f>SUM(Z112:AC112)</f>
        <v>54</v>
      </c>
      <c r="AS112" s="147">
        <f>AR112/I112</f>
        <v>9</v>
      </c>
      <c r="AT112" s="146"/>
      <c r="AU112" s="148">
        <f>L112+L113+L114+L115+N112</f>
        <v>1</v>
      </c>
      <c r="AV112" s="148" t="e">
        <f>T112+T113+T114+T115+#REF!</f>
        <v>#REF!</v>
      </c>
    </row>
    <row r="113" spans="1:48" s="145" customFormat="1" ht="20.100000000000001" customHeight="1" x14ac:dyDescent="0.25">
      <c r="A113" s="24"/>
      <c r="B113" s="54"/>
      <c r="C113" s="620"/>
      <c r="D113" s="105"/>
      <c r="E113" s="172"/>
      <c r="F113" s="173"/>
      <c r="G113" s="173"/>
      <c r="H113" s="181"/>
      <c r="I113" s="173"/>
      <c r="J113" s="173"/>
      <c r="K113" s="174" t="s">
        <v>707</v>
      </c>
      <c r="L113" s="179">
        <v>0.15</v>
      </c>
      <c r="M113" s="178"/>
      <c r="N113" s="176"/>
      <c r="O113" s="177"/>
      <c r="P113" s="177"/>
      <c r="Q113" s="146"/>
      <c r="R113" s="178"/>
      <c r="S113" s="174" t="s">
        <v>80</v>
      </c>
      <c r="T113" s="179">
        <v>0.15</v>
      </c>
      <c r="U113" s="174"/>
      <c r="V113" s="175"/>
      <c r="W113" s="177"/>
      <c r="X113" s="177"/>
      <c r="Y113" s="181"/>
      <c r="Z113" s="182"/>
      <c r="AA113" s="185"/>
      <c r="AB113" s="185"/>
      <c r="AC113" s="184"/>
      <c r="AD113" s="182" t="s">
        <v>39</v>
      </c>
      <c r="AE113" s="185"/>
      <c r="AF113" s="185"/>
      <c r="AG113" s="185"/>
      <c r="AH113" s="185"/>
      <c r="AI113" s="185"/>
      <c r="AJ113" s="185"/>
      <c r="AK113" s="185"/>
      <c r="AL113" s="185"/>
      <c r="AM113" s="185"/>
      <c r="AN113" s="185"/>
      <c r="AO113" s="183"/>
      <c r="AP113" s="184"/>
      <c r="AR113" s="146"/>
      <c r="AS113" s="147"/>
      <c r="AT113" s="146"/>
      <c r="AU113" s="148"/>
      <c r="AV113" s="148"/>
    </row>
    <row r="114" spans="1:48" s="145" customFormat="1" ht="20.100000000000001" customHeight="1" x14ac:dyDescent="0.25">
      <c r="A114" s="24"/>
      <c r="B114" s="54"/>
      <c r="C114" s="620"/>
      <c r="D114" s="105"/>
      <c r="E114" s="172"/>
      <c r="F114" s="173"/>
      <c r="G114" s="173"/>
      <c r="H114" s="181"/>
      <c r="I114" s="173"/>
      <c r="J114" s="173"/>
      <c r="K114" s="174" t="s">
        <v>32</v>
      </c>
      <c r="L114" s="179">
        <v>0.15</v>
      </c>
      <c r="M114" s="178"/>
      <c r="N114" s="176"/>
      <c r="O114" s="177"/>
      <c r="P114" s="177"/>
      <c r="Q114" s="146"/>
      <c r="R114" s="178"/>
      <c r="S114" s="174" t="s">
        <v>80</v>
      </c>
      <c r="T114" s="179">
        <v>0.15</v>
      </c>
      <c r="U114" s="174"/>
      <c r="V114" s="175"/>
      <c r="W114" s="177"/>
      <c r="X114" s="177"/>
      <c r="Y114" s="181"/>
      <c r="Z114" s="182"/>
      <c r="AA114" s="185"/>
      <c r="AB114" s="185"/>
      <c r="AC114" s="184"/>
      <c r="AD114" s="182" t="s">
        <v>39</v>
      </c>
      <c r="AE114" s="185"/>
      <c r="AF114" s="185"/>
      <c r="AG114" s="185"/>
      <c r="AH114" s="185"/>
      <c r="AI114" s="185"/>
      <c r="AJ114" s="185"/>
      <c r="AK114" s="185"/>
      <c r="AL114" s="185"/>
      <c r="AM114" s="185"/>
      <c r="AN114" s="185"/>
      <c r="AO114" s="183"/>
      <c r="AP114" s="184"/>
      <c r="AR114" s="146"/>
      <c r="AS114" s="147"/>
      <c r="AT114" s="146"/>
      <c r="AU114" s="148"/>
      <c r="AV114" s="148"/>
    </row>
    <row r="115" spans="1:48" s="145" customFormat="1" ht="20.100000000000001" customHeight="1" x14ac:dyDescent="0.25">
      <c r="A115" s="108"/>
      <c r="B115" s="2"/>
      <c r="C115" s="617"/>
      <c r="D115" s="103"/>
      <c r="E115" s="149"/>
      <c r="F115" s="150"/>
      <c r="G115" s="150"/>
      <c r="H115" s="151"/>
      <c r="I115" s="150"/>
      <c r="J115" s="150"/>
      <c r="K115" s="152" t="s">
        <v>674</v>
      </c>
      <c r="L115" s="171">
        <v>0.05</v>
      </c>
      <c r="M115" s="156"/>
      <c r="N115" s="153"/>
      <c r="O115" s="154"/>
      <c r="P115" s="154"/>
      <c r="Q115" s="155"/>
      <c r="R115" s="156"/>
      <c r="S115" s="152" t="s">
        <v>80</v>
      </c>
      <c r="T115" s="171">
        <v>0.05</v>
      </c>
      <c r="U115" s="609"/>
      <c r="V115" s="611"/>
      <c r="W115" s="154"/>
      <c r="X115" s="154"/>
      <c r="Y115" s="151"/>
      <c r="Z115" s="62"/>
      <c r="AA115" s="63"/>
      <c r="AB115" s="63"/>
      <c r="AC115" s="64"/>
      <c r="AD115" s="62" t="s">
        <v>39</v>
      </c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70"/>
      <c r="AP115" s="64"/>
      <c r="AR115" s="146"/>
      <c r="AS115" s="147"/>
      <c r="AT115" s="146"/>
      <c r="AU115" s="148"/>
      <c r="AV115" s="148"/>
    </row>
    <row r="116" spans="1:48" s="145" customFormat="1" ht="20.100000000000001" customHeight="1" x14ac:dyDescent="0.25">
      <c r="A116" s="88" t="s">
        <v>773</v>
      </c>
      <c r="B116" s="187"/>
      <c r="C116" s="123" t="s">
        <v>868</v>
      </c>
      <c r="D116" s="461"/>
      <c r="E116" s="159" t="s">
        <v>450</v>
      </c>
      <c r="F116" s="160" t="s">
        <v>568</v>
      </c>
      <c r="G116" s="160" t="s">
        <v>632</v>
      </c>
      <c r="H116" s="160" t="s">
        <v>47</v>
      </c>
      <c r="I116" s="160">
        <v>6</v>
      </c>
      <c r="J116" s="160">
        <v>2</v>
      </c>
      <c r="K116" s="161" t="s">
        <v>77</v>
      </c>
      <c r="L116" s="169">
        <v>0.25</v>
      </c>
      <c r="M116" s="165" t="s">
        <v>675</v>
      </c>
      <c r="N116" s="162">
        <v>0.5</v>
      </c>
      <c r="O116" s="163"/>
      <c r="P116" s="163"/>
      <c r="Q116" s="164" t="s">
        <v>39</v>
      </c>
      <c r="R116" s="165" t="s">
        <v>9</v>
      </c>
      <c r="S116" s="161" t="s">
        <v>9</v>
      </c>
      <c r="T116" s="169">
        <v>0</v>
      </c>
      <c r="U116" s="608" t="s">
        <v>78</v>
      </c>
      <c r="V116" s="610">
        <v>0.75</v>
      </c>
      <c r="W116" s="163"/>
      <c r="X116" s="163"/>
      <c r="Y116" s="167" t="s">
        <v>39</v>
      </c>
      <c r="Z116" s="59">
        <v>15</v>
      </c>
      <c r="AA116" s="60"/>
      <c r="AB116" s="60">
        <v>15</v>
      </c>
      <c r="AC116" s="61">
        <v>30</v>
      </c>
      <c r="AD116" s="59"/>
      <c r="AE116" s="60"/>
      <c r="AF116" s="60"/>
      <c r="AG116" s="60"/>
      <c r="AH116" s="60" t="s">
        <v>39</v>
      </c>
      <c r="AI116" s="60"/>
      <c r="AJ116" s="60"/>
      <c r="AK116" s="60"/>
      <c r="AL116" s="60"/>
      <c r="AM116" s="60" t="s">
        <v>32</v>
      </c>
      <c r="AN116" s="60"/>
      <c r="AO116" s="69"/>
      <c r="AP116" s="61"/>
      <c r="AR116" s="146">
        <f>SUM(Z116:AC116)</f>
        <v>60</v>
      </c>
      <c r="AS116" s="147">
        <f>AR116/I116</f>
        <v>10</v>
      </c>
      <c r="AT116" s="146"/>
      <c r="AU116" s="148">
        <f>L116+L117+N116</f>
        <v>1</v>
      </c>
      <c r="AV116" s="148" t="e">
        <f>T116+T117+#REF!</f>
        <v>#REF!</v>
      </c>
    </row>
    <row r="117" spans="1:48" s="145" customFormat="1" ht="20.100000000000001" customHeight="1" x14ac:dyDescent="0.25">
      <c r="A117" s="109"/>
      <c r="B117" s="120"/>
      <c r="C117" s="118"/>
      <c r="D117" s="462"/>
      <c r="E117" s="149"/>
      <c r="F117" s="150"/>
      <c r="G117" s="150"/>
      <c r="H117" s="150"/>
      <c r="I117" s="150"/>
      <c r="J117" s="150"/>
      <c r="K117" s="152" t="s">
        <v>8</v>
      </c>
      <c r="L117" s="171">
        <v>0.25</v>
      </c>
      <c r="M117" s="156"/>
      <c r="N117" s="153"/>
      <c r="O117" s="154"/>
      <c r="P117" s="154"/>
      <c r="Q117" s="155"/>
      <c r="R117" s="156"/>
      <c r="S117" s="152" t="s">
        <v>80</v>
      </c>
      <c r="T117" s="171">
        <v>0.25</v>
      </c>
      <c r="U117" s="609"/>
      <c r="V117" s="611"/>
      <c r="W117" s="154"/>
      <c r="X117" s="154"/>
      <c r="Y117" s="151"/>
      <c r="Z117" s="62"/>
      <c r="AA117" s="63"/>
      <c r="AB117" s="63"/>
      <c r="AC117" s="64"/>
      <c r="AD117" s="62"/>
      <c r="AE117" s="63"/>
      <c r="AF117" s="63"/>
      <c r="AG117" s="63"/>
      <c r="AH117" s="63" t="s">
        <v>39</v>
      </c>
      <c r="AI117" s="63"/>
      <c r="AJ117" s="63"/>
      <c r="AK117" s="63"/>
      <c r="AL117" s="63"/>
      <c r="AM117" s="63" t="s">
        <v>32</v>
      </c>
      <c r="AN117" s="63"/>
      <c r="AO117" s="70"/>
      <c r="AP117" s="64"/>
      <c r="AR117" s="146"/>
      <c r="AS117" s="147"/>
      <c r="AT117" s="146"/>
      <c r="AU117" s="148"/>
      <c r="AV117" s="148"/>
    </row>
    <row r="118" spans="1:48" s="145" customFormat="1" ht="20.100000000000001" customHeight="1" x14ac:dyDescent="0.25">
      <c r="A118" s="380" t="s">
        <v>876</v>
      </c>
      <c r="B118" s="52"/>
      <c r="C118" s="123" t="s">
        <v>868</v>
      </c>
      <c r="D118" s="102"/>
      <c r="E118" s="159" t="s">
        <v>451</v>
      </c>
      <c r="F118" s="160"/>
      <c r="G118" s="160" t="s">
        <v>633</v>
      </c>
      <c r="H118" s="160" t="s">
        <v>32</v>
      </c>
      <c r="I118" s="160">
        <v>3</v>
      </c>
      <c r="J118" s="160">
        <v>1</v>
      </c>
      <c r="K118" s="161" t="s">
        <v>853</v>
      </c>
      <c r="L118" s="169">
        <v>0.25</v>
      </c>
      <c r="M118" s="165" t="s">
        <v>675</v>
      </c>
      <c r="N118" s="162">
        <v>0.5</v>
      </c>
      <c r="O118" s="163"/>
      <c r="P118" s="163"/>
      <c r="Q118" s="164" t="s">
        <v>39</v>
      </c>
      <c r="R118" s="165" t="s">
        <v>9</v>
      </c>
      <c r="S118" s="161" t="s">
        <v>80</v>
      </c>
      <c r="T118" s="169">
        <v>0.25</v>
      </c>
      <c r="U118" s="608" t="s">
        <v>78</v>
      </c>
      <c r="V118" s="610">
        <v>0.5</v>
      </c>
      <c r="W118" s="163"/>
      <c r="X118" s="163"/>
      <c r="Y118" s="167" t="s">
        <v>39</v>
      </c>
      <c r="Z118" s="59">
        <v>9</v>
      </c>
      <c r="AA118" s="60"/>
      <c r="AB118" s="60"/>
      <c r="AC118" s="61">
        <v>21</v>
      </c>
      <c r="AD118" s="59"/>
      <c r="AE118" s="60"/>
      <c r="AF118" s="60"/>
      <c r="AG118" s="60"/>
      <c r="AH118" s="60"/>
      <c r="AI118" s="60"/>
      <c r="AJ118" s="60"/>
      <c r="AK118" s="60"/>
      <c r="AL118" s="60"/>
      <c r="AM118" s="60" t="s">
        <v>32</v>
      </c>
      <c r="AN118" s="60"/>
      <c r="AO118" s="69"/>
      <c r="AP118" s="61"/>
      <c r="AR118" s="146">
        <f>SUM(Z118:AC118)</f>
        <v>30</v>
      </c>
      <c r="AS118" s="147">
        <f>AR118/I118</f>
        <v>10</v>
      </c>
      <c r="AT118" s="146"/>
      <c r="AU118" s="148">
        <f>L118+L119+N118</f>
        <v>1</v>
      </c>
      <c r="AV118" s="148" t="e">
        <f>T118+T119+#REF!</f>
        <v>#REF!</v>
      </c>
    </row>
    <row r="119" spans="1:48" s="145" customFormat="1" ht="20.100000000000001" customHeight="1" x14ac:dyDescent="0.25">
      <c r="A119" s="109"/>
      <c r="B119" s="110"/>
      <c r="C119" s="619"/>
      <c r="D119" s="106"/>
      <c r="E119" s="149"/>
      <c r="F119" s="150"/>
      <c r="G119" s="150"/>
      <c r="H119" s="150"/>
      <c r="I119" s="150"/>
      <c r="J119" s="150"/>
      <c r="K119" s="152" t="s">
        <v>854</v>
      </c>
      <c r="L119" s="171">
        <v>0.25</v>
      </c>
      <c r="M119" s="156"/>
      <c r="N119" s="153"/>
      <c r="O119" s="154"/>
      <c r="P119" s="154"/>
      <c r="Q119" s="155"/>
      <c r="R119" s="156"/>
      <c r="S119" s="152" t="s">
        <v>80</v>
      </c>
      <c r="T119" s="171">
        <v>0.25</v>
      </c>
      <c r="U119" s="609"/>
      <c r="V119" s="611"/>
      <c r="W119" s="154"/>
      <c r="X119" s="154"/>
      <c r="Y119" s="151"/>
      <c r="Z119" s="62"/>
      <c r="AA119" s="63"/>
      <c r="AB119" s="63"/>
      <c r="AC119" s="64"/>
      <c r="AD119" s="62"/>
      <c r="AE119" s="63"/>
      <c r="AF119" s="63"/>
      <c r="AG119" s="63"/>
      <c r="AH119" s="63"/>
      <c r="AI119" s="63"/>
      <c r="AJ119" s="63"/>
      <c r="AK119" s="63"/>
      <c r="AL119" s="63"/>
      <c r="AM119" s="63" t="s">
        <v>32</v>
      </c>
      <c r="AN119" s="63"/>
      <c r="AO119" s="70"/>
      <c r="AP119" s="64"/>
      <c r="AR119" s="146"/>
      <c r="AS119" s="147"/>
      <c r="AT119" s="146"/>
      <c r="AU119" s="148"/>
      <c r="AV119" s="148"/>
    </row>
    <row r="120" spans="1:48" s="145" customFormat="1" ht="20.100000000000001" customHeight="1" x14ac:dyDescent="0.25">
      <c r="A120" s="25"/>
      <c r="B120" s="52"/>
      <c r="C120" s="123" t="s">
        <v>871</v>
      </c>
      <c r="D120" s="102"/>
      <c r="E120" s="159" t="s">
        <v>907</v>
      </c>
      <c r="F120" s="160"/>
      <c r="G120" s="160" t="s">
        <v>839</v>
      </c>
      <c r="H120" s="167"/>
      <c r="I120" s="160">
        <v>9</v>
      </c>
      <c r="J120" s="160">
        <v>3</v>
      </c>
      <c r="K120" s="161"/>
      <c r="L120" s="169"/>
      <c r="M120" s="165"/>
      <c r="N120" s="162"/>
      <c r="O120" s="163"/>
      <c r="P120" s="163"/>
      <c r="Q120" s="164"/>
      <c r="R120" s="165"/>
      <c r="S120" s="161"/>
      <c r="T120" s="163"/>
      <c r="U120" s="608"/>
      <c r="V120" s="610"/>
      <c r="W120" s="163"/>
      <c r="X120" s="163"/>
      <c r="Y120" s="167"/>
      <c r="Z120" s="188"/>
      <c r="AA120" s="60"/>
      <c r="AB120" s="60"/>
      <c r="AC120" s="164"/>
      <c r="AD120" s="59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9"/>
      <c r="AP120" s="61" t="s">
        <v>32</v>
      </c>
      <c r="AR120" s="146"/>
      <c r="AS120" s="147"/>
      <c r="AT120" s="146"/>
      <c r="AU120" s="148"/>
      <c r="AV120" s="148"/>
    </row>
    <row r="121" spans="1:48" s="145" customFormat="1" ht="20.100000000000001" customHeight="1" x14ac:dyDescent="0.25">
      <c r="A121" s="26"/>
      <c r="B121" s="53"/>
      <c r="C121" s="618"/>
      <c r="D121" s="104"/>
      <c r="E121" s="149"/>
      <c r="F121" s="150"/>
      <c r="G121" s="150"/>
      <c r="H121" s="151"/>
      <c r="I121" s="150"/>
      <c r="J121" s="150"/>
      <c r="K121" s="152"/>
      <c r="L121" s="171"/>
      <c r="M121" s="156"/>
      <c r="N121" s="153"/>
      <c r="O121" s="154"/>
      <c r="P121" s="154"/>
      <c r="Q121" s="155"/>
      <c r="R121" s="156"/>
      <c r="S121" s="152"/>
      <c r="T121" s="154"/>
      <c r="U121" s="609"/>
      <c r="V121" s="611"/>
      <c r="W121" s="154"/>
      <c r="X121" s="154"/>
      <c r="Y121" s="151"/>
      <c r="Z121" s="189"/>
      <c r="AA121" s="63"/>
      <c r="AB121" s="63"/>
      <c r="AC121" s="155"/>
      <c r="AD121" s="62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70"/>
      <c r="AP121" s="64" t="s">
        <v>32</v>
      </c>
      <c r="AR121" s="146"/>
      <c r="AS121" s="147"/>
      <c r="AT121" s="146"/>
      <c r="AU121" s="148"/>
      <c r="AV121" s="148"/>
    </row>
    <row r="122" spans="1:48" s="145" customFormat="1" ht="20.100000000000001" customHeight="1" x14ac:dyDescent="0.25">
      <c r="A122" s="24"/>
      <c r="B122" s="54"/>
      <c r="C122" s="123" t="s">
        <v>866</v>
      </c>
      <c r="D122" s="103"/>
      <c r="E122" s="159" t="s">
        <v>908</v>
      </c>
      <c r="F122" s="173"/>
      <c r="G122" s="173" t="s">
        <v>840</v>
      </c>
      <c r="H122" s="181"/>
      <c r="I122" s="173">
        <v>3</v>
      </c>
      <c r="J122" s="173">
        <v>1</v>
      </c>
      <c r="K122" s="174"/>
      <c r="L122" s="179"/>
      <c r="M122" s="178"/>
      <c r="N122" s="176"/>
      <c r="O122" s="177"/>
      <c r="P122" s="177"/>
      <c r="Q122" s="146"/>
      <c r="R122" s="178"/>
      <c r="S122" s="174"/>
      <c r="T122" s="177"/>
      <c r="U122" s="174"/>
      <c r="V122" s="175"/>
      <c r="W122" s="177"/>
      <c r="X122" s="177"/>
      <c r="Y122" s="181"/>
      <c r="Z122" s="190"/>
      <c r="AA122" s="185"/>
      <c r="AB122" s="185"/>
      <c r="AC122" s="146"/>
      <c r="AD122" s="182"/>
      <c r="AE122" s="185"/>
      <c r="AF122" s="185"/>
      <c r="AG122" s="185"/>
      <c r="AH122" s="185"/>
      <c r="AI122" s="185"/>
      <c r="AJ122" s="185"/>
      <c r="AK122" s="185"/>
      <c r="AL122" s="185"/>
      <c r="AM122" s="185"/>
      <c r="AN122" s="185"/>
      <c r="AO122" s="183"/>
      <c r="AP122" s="184" t="s">
        <v>32</v>
      </c>
      <c r="AR122" s="146"/>
      <c r="AS122" s="147"/>
      <c r="AT122" s="146"/>
      <c r="AU122" s="148"/>
      <c r="AV122" s="148"/>
    </row>
    <row r="123" spans="1:48" s="145" customFormat="1" ht="20.100000000000001" customHeight="1" x14ac:dyDescent="0.25">
      <c r="A123" s="24"/>
      <c r="B123" s="54"/>
      <c r="C123" s="617"/>
      <c r="D123" s="103"/>
      <c r="E123" s="172"/>
      <c r="F123" s="173"/>
      <c r="G123" s="173"/>
      <c r="H123" s="181"/>
      <c r="I123" s="173"/>
      <c r="J123" s="173"/>
      <c r="K123" s="174"/>
      <c r="L123" s="179"/>
      <c r="M123" s="178"/>
      <c r="N123" s="176"/>
      <c r="O123" s="177"/>
      <c r="P123" s="177"/>
      <c r="Q123" s="146"/>
      <c r="R123" s="178"/>
      <c r="S123" s="174"/>
      <c r="T123" s="177"/>
      <c r="U123" s="174"/>
      <c r="V123" s="175"/>
      <c r="W123" s="177"/>
      <c r="X123" s="177"/>
      <c r="Y123" s="181"/>
      <c r="Z123" s="190"/>
      <c r="AA123" s="185"/>
      <c r="AB123" s="185"/>
      <c r="AC123" s="146"/>
      <c r="AD123" s="182"/>
      <c r="AE123" s="185"/>
      <c r="AF123" s="185"/>
      <c r="AG123" s="185"/>
      <c r="AH123" s="185"/>
      <c r="AI123" s="185"/>
      <c r="AJ123" s="185"/>
      <c r="AK123" s="185"/>
      <c r="AL123" s="185"/>
      <c r="AM123" s="185"/>
      <c r="AN123" s="185"/>
      <c r="AO123" s="183"/>
      <c r="AP123" s="184" t="s">
        <v>32</v>
      </c>
      <c r="AR123" s="146"/>
      <c r="AS123" s="147"/>
      <c r="AT123" s="146"/>
      <c r="AU123" s="148"/>
      <c r="AV123" s="148"/>
    </row>
    <row r="124" spans="1:48" s="145" customFormat="1" ht="20.100000000000001" customHeight="1" x14ac:dyDescent="0.25">
      <c r="A124" s="25"/>
      <c r="B124" s="52"/>
      <c r="C124" s="621"/>
      <c r="D124" s="102"/>
      <c r="E124" s="159" t="s">
        <v>549</v>
      </c>
      <c r="F124" s="160" t="s">
        <v>569</v>
      </c>
      <c r="G124" s="160"/>
      <c r="H124" s="160" t="s">
        <v>32</v>
      </c>
      <c r="I124" s="160">
        <v>3</v>
      </c>
      <c r="J124" s="160">
        <v>1</v>
      </c>
      <c r="K124" s="161"/>
      <c r="L124" s="169"/>
      <c r="M124" s="165"/>
      <c r="N124" s="162"/>
      <c r="O124" s="163"/>
      <c r="P124" s="163"/>
      <c r="Q124" s="164" t="s">
        <v>39</v>
      </c>
      <c r="R124" s="165" t="s">
        <v>9</v>
      </c>
      <c r="S124" s="161"/>
      <c r="T124" s="169"/>
      <c r="U124" s="608"/>
      <c r="V124" s="610"/>
      <c r="W124" s="163"/>
      <c r="X124" s="163"/>
      <c r="Y124" s="167" t="s">
        <v>39</v>
      </c>
      <c r="Z124" s="191"/>
      <c r="AA124" s="191"/>
      <c r="AB124" s="191"/>
      <c r="AC124" s="191"/>
      <c r="AD124" s="59"/>
      <c r="AE124" s="60"/>
      <c r="AF124" s="60"/>
      <c r="AG124" s="60"/>
      <c r="AH124" s="60" t="s">
        <v>547</v>
      </c>
      <c r="AI124" s="60" t="s">
        <v>547</v>
      </c>
      <c r="AJ124" s="60" t="s">
        <v>547</v>
      </c>
      <c r="AK124" s="60"/>
      <c r="AL124" s="60"/>
      <c r="AM124" s="60"/>
      <c r="AN124" s="60"/>
      <c r="AO124" s="69"/>
      <c r="AP124" s="61"/>
      <c r="AR124" s="146">
        <f>AR125+AR126</f>
        <v>24</v>
      </c>
      <c r="AS124" s="147">
        <f>AR124/I124</f>
        <v>8</v>
      </c>
      <c r="AT124" s="146"/>
      <c r="AU124" s="148"/>
      <c r="AV124" s="148"/>
    </row>
    <row r="125" spans="1:48" s="145" customFormat="1" ht="20.100000000000001" customHeight="1" x14ac:dyDescent="0.25">
      <c r="A125" s="24" t="s">
        <v>551</v>
      </c>
      <c r="B125" s="54"/>
      <c r="C125" s="620"/>
      <c r="D125" s="105"/>
      <c r="E125" s="192" t="s">
        <v>64</v>
      </c>
      <c r="F125" s="173"/>
      <c r="G125" s="173"/>
      <c r="H125" s="173"/>
      <c r="I125" s="173"/>
      <c r="J125" s="173"/>
      <c r="K125" s="174"/>
      <c r="L125" s="179"/>
      <c r="M125" s="178" t="s">
        <v>79</v>
      </c>
      <c r="N125" s="176"/>
      <c r="O125" s="177"/>
      <c r="P125" s="177"/>
      <c r="Q125" s="146"/>
      <c r="R125" s="178"/>
      <c r="S125" s="174" t="s">
        <v>79</v>
      </c>
      <c r="T125" s="179"/>
      <c r="U125" s="174"/>
      <c r="V125" s="175"/>
      <c r="W125" s="177"/>
      <c r="X125" s="177"/>
      <c r="Y125" s="181"/>
      <c r="Z125" s="182"/>
      <c r="AA125" s="185"/>
      <c r="AB125" s="185">
        <v>22</v>
      </c>
      <c r="AC125" s="184"/>
      <c r="AD125" s="182"/>
      <c r="AE125" s="185"/>
      <c r="AF125" s="185"/>
      <c r="AG125" s="185"/>
      <c r="AH125" s="185" t="s">
        <v>547</v>
      </c>
      <c r="AI125" s="185" t="s">
        <v>547</v>
      </c>
      <c r="AJ125" s="185" t="s">
        <v>547</v>
      </c>
      <c r="AK125" s="185"/>
      <c r="AL125" s="185"/>
      <c r="AM125" s="185"/>
      <c r="AN125" s="185"/>
      <c r="AO125" s="183"/>
      <c r="AP125" s="184"/>
      <c r="AR125" s="146">
        <f>SUM(Z125:AC125)</f>
        <v>22</v>
      </c>
      <c r="AS125" s="147"/>
      <c r="AT125" s="146"/>
      <c r="AU125" s="148"/>
      <c r="AV125" s="148"/>
    </row>
    <row r="126" spans="1:48" s="145" customFormat="1" ht="20.100000000000001" customHeight="1" x14ac:dyDescent="0.25">
      <c r="A126" s="109" t="s">
        <v>895</v>
      </c>
      <c r="B126" s="110"/>
      <c r="C126" s="123" t="s">
        <v>869</v>
      </c>
      <c r="D126" s="104"/>
      <c r="E126" s="193" t="s">
        <v>63</v>
      </c>
      <c r="F126" s="150"/>
      <c r="G126" s="150"/>
      <c r="H126" s="150"/>
      <c r="I126" s="150"/>
      <c r="J126" s="150"/>
      <c r="K126" s="152"/>
      <c r="L126" s="171"/>
      <c r="M126" s="156"/>
      <c r="N126" s="153"/>
      <c r="O126" s="154"/>
      <c r="P126" s="154"/>
      <c r="Q126" s="155"/>
      <c r="R126" s="156"/>
      <c r="S126" s="152"/>
      <c r="T126" s="171"/>
      <c r="U126" s="609"/>
      <c r="V126" s="611"/>
      <c r="W126" s="154"/>
      <c r="X126" s="154"/>
      <c r="Y126" s="151"/>
      <c r="Z126" s="62"/>
      <c r="AA126" s="63"/>
      <c r="AB126" s="63">
        <v>2</v>
      </c>
      <c r="AC126" s="64"/>
      <c r="AD126" s="62"/>
      <c r="AE126" s="63"/>
      <c r="AF126" s="63"/>
      <c r="AG126" s="63"/>
      <c r="AH126" s="63" t="s">
        <v>547</v>
      </c>
      <c r="AI126" s="63" t="s">
        <v>547</v>
      </c>
      <c r="AJ126" s="63" t="s">
        <v>547</v>
      </c>
      <c r="AK126" s="63"/>
      <c r="AL126" s="63"/>
      <c r="AM126" s="63"/>
      <c r="AN126" s="63"/>
      <c r="AO126" s="70"/>
      <c r="AP126" s="64"/>
      <c r="AR126" s="146">
        <f>SUM(Z126:AC126)</f>
        <v>2</v>
      </c>
      <c r="AS126" s="147"/>
      <c r="AT126" s="146"/>
      <c r="AU126" s="148"/>
      <c r="AV126" s="148"/>
    </row>
    <row r="127" spans="1:48" s="145" customFormat="1" ht="20.100000000000001" customHeight="1" x14ac:dyDescent="0.25">
      <c r="A127" s="85"/>
      <c r="B127" s="57"/>
      <c r="C127" s="323" t="s">
        <v>872</v>
      </c>
      <c r="D127" s="102"/>
      <c r="E127" s="159" t="s">
        <v>552</v>
      </c>
      <c r="F127" s="160" t="s">
        <v>570</v>
      </c>
      <c r="G127" s="160"/>
      <c r="H127" s="167" t="s">
        <v>32</v>
      </c>
      <c r="I127" s="160">
        <v>3</v>
      </c>
      <c r="J127" s="160">
        <v>1</v>
      </c>
      <c r="K127" s="161"/>
      <c r="L127" s="169"/>
      <c r="M127" s="165"/>
      <c r="N127" s="162"/>
      <c r="O127" s="163"/>
      <c r="P127" s="163"/>
      <c r="Q127" s="164" t="s">
        <v>39</v>
      </c>
      <c r="R127" s="165" t="s">
        <v>9</v>
      </c>
      <c r="S127" s="168" t="s">
        <v>715</v>
      </c>
      <c r="T127" s="169"/>
      <c r="U127" s="608"/>
      <c r="V127" s="610"/>
      <c r="W127" s="163"/>
      <c r="X127" s="163"/>
      <c r="Y127" s="167" t="s">
        <v>39</v>
      </c>
      <c r="Z127" s="563"/>
      <c r="AA127" s="563"/>
      <c r="AB127" s="563"/>
      <c r="AC127" s="563"/>
      <c r="AD127" s="59" t="s">
        <v>550</v>
      </c>
      <c r="AE127" s="60"/>
      <c r="AF127" s="60"/>
      <c r="AG127" s="60"/>
      <c r="AH127" s="60" t="s">
        <v>550</v>
      </c>
      <c r="AI127" s="60" t="s">
        <v>550</v>
      </c>
      <c r="AJ127" s="60"/>
      <c r="AK127" s="60"/>
      <c r="AL127" s="60" t="s">
        <v>550</v>
      </c>
      <c r="AM127" s="60"/>
      <c r="AN127" s="60" t="s">
        <v>550</v>
      </c>
      <c r="AO127" s="69"/>
      <c r="AP127" s="61"/>
      <c r="AR127" s="146" t="e">
        <f>#REF!+AR128</f>
        <v>#REF!</v>
      </c>
      <c r="AS127" s="147" t="e">
        <f>AR127/I127</f>
        <v>#REF!</v>
      </c>
      <c r="AT127" s="146"/>
      <c r="AU127" s="148" t="e">
        <f>L128+L129+#REF!+N128+N129+#REF!+L130</f>
        <v>#REF!</v>
      </c>
      <c r="AV127" s="148" t="e">
        <f>T128+T129+#REF!+#REF!+#REF!+#REF!+T130+#REF!</f>
        <v>#REF!</v>
      </c>
    </row>
    <row r="128" spans="1:48" s="145" customFormat="1" ht="20.100000000000001" customHeight="1" x14ac:dyDescent="0.25">
      <c r="A128" s="24" t="s">
        <v>336</v>
      </c>
      <c r="B128" s="54"/>
      <c r="C128" s="620"/>
      <c r="D128" s="105"/>
      <c r="E128" s="192" t="s">
        <v>66</v>
      </c>
      <c r="F128" s="173"/>
      <c r="G128" s="173"/>
      <c r="H128" s="181"/>
      <c r="I128" s="173"/>
      <c r="J128" s="173"/>
      <c r="K128" s="174" t="s">
        <v>744</v>
      </c>
      <c r="L128" s="718">
        <v>0.75</v>
      </c>
      <c r="M128" s="178"/>
      <c r="N128" s="176"/>
      <c r="O128" s="177"/>
      <c r="P128" s="177"/>
      <c r="Q128" s="146"/>
      <c r="R128" s="178"/>
      <c r="S128" s="174" t="s">
        <v>80</v>
      </c>
      <c r="T128" s="176">
        <v>0.375</v>
      </c>
      <c r="U128" s="174" t="s">
        <v>685</v>
      </c>
      <c r="V128" s="175">
        <v>0.375</v>
      </c>
      <c r="W128" s="177"/>
      <c r="X128" s="177"/>
      <c r="Y128" s="181"/>
      <c r="Z128" s="487"/>
      <c r="AA128" s="488"/>
      <c r="AB128" s="488">
        <v>9</v>
      </c>
      <c r="AC128" s="562"/>
      <c r="AD128" s="182" t="s">
        <v>550</v>
      </c>
      <c r="AE128" s="185"/>
      <c r="AF128" s="185"/>
      <c r="AG128" s="185"/>
      <c r="AH128" s="185" t="s">
        <v>550</v>
      </c>
      <c r="AI128" s="185" t="s">
        <v>550</v>
      </c>
      <c r="AJ128" s="185"/>
      <c r="AK128" s="185"/>
      <c r="AL128" s="185" t="s">
        <v>550</v>
      </c>
      <c r="AM128" s="185"/>
      <c r="AN128" s="185" t="s">
        <v>550</v>
      </c>
      <c r="AO128" s="183"/>
      <c r="AP128" s="184"/>
      <c r="AR128" s="146">
        <f>SUM(Z128:AC128)</f>
        <v>9</v>
      </c>
      <c r="AS128" s="147"/>
      <c r="AT128" s="146"/>
      <c r="AU128" s="148"/>
      <c r="AV128" s="148"/>
    </row>
    <row r="129" spans="1:48" s="145" customFormat="1" ht="20.100000000000001" customHeight="1" x14ac:dyDescent="0.25">
      <c r="A129" s="24"/>
      <c r="B129" s="54"/>
      <c r="C129" s="620"/>
      <c r="D129" s="105"/>
      <c r="E129" s="192" t="s">
        <v>66</v>
      </c>
      <c r="F129" s="173"/>
      <c r="G129" s="173"/>
      <c r="H129" s="181"/>
      <c r="I129" s="173"/>
      <c r="J129" s="173"/>
      <c r="K129" s="174" t="s">
        <v>77</v>
      </c>
      <c r="L129" s="718"/>
      <c r="M129" s="178"/>
      <c r="N129" s="176"/>
      <c r="O129" s="177"/>
      <c r="P129" s="177"/>
      <c r="Q129" s="146"/>
      <c r="R129" s="178"/>
      <c r="S129" s="174" t="s">
        <v>9</v>
      </c>
      <c r="T129" s="177"/>
      <c r="U129" s="174"/>
      <c r="V129" s="175"/>
      <c r="W129" s="177"/>
      <c r="X129" s="177"/>
      <c r="Y129" s="181"/>
      <c r="Z129" s="487"/>
      <c r="AA129" s="488"/>
      <c r="AB129" s="488"/>
      <c r="AC129" s="562"/>
      <c r="AD129" s="182" t="s">
        <v>550</v>
      </c>
      <c r="AE129" s="185"/>
      <c r="AF129" s="185"/>
      <c r="AG129" s="185"/>
      <c r="AH129" s="185" t="s">
        <v>550</v>
      </c>
      <c r="AI129" s="185" t="s">
        <v>550</v>
      </c>
      <c r="AJ129" s="185"/>
      <c r="AK129" s="185"/>
      <c r="AL129" s="185" t="s">
        <v>550</v>
      </c>
      <c r="AM129" s="185"/>
      <c r="AN129" s="185" t="s">
        <v>550</v>
      </c>
      <c r="AO129" s="183"/>
      <c r="AP129" s="184"/>
      <c r="AR129" s="146"/>
      <c r="AS129" s="147"/>
      <c r="AT129" s="146"/>
      <c r="AU129" s="148"/>
      <c r="AV129" s="148"/>
    </row>
    <row r="130" spans="1:48" s="145" customFormat="1" ht="20.100000000000001" customHeight="1" x14ac:dyDescent="0.25">
      <c r="A130" s="455" t="s">
        <v>925</v>
      </c>
      <c r="B130" s="456"/>
      <c r="C130" s="617"/>
      <c r="D130" s="103"/>
      <c r="E130" s="418" t="s">
        <v>65</v>
      </c>
      <c r="F130" s="173"/>
      <c r="G130" s="173"/>
      <c r="H130" s="181"/>
      <c r="I130" s="173"/>
      <c r="J130" s="173"/>
      <c r="K130" s="430" t="s">
        <v>954</v>
      </c>
      <c r="L130" s="561">
        <v>0.25</v>
      </c>
      <c r="M130" s="178"/>
      <c r="N130" s="176"/>
      <c r="O130" s="177"/>
      <c r="P130" s="177"/>
      <c r="Q130" s="146"/>
      <c r="R130" s="178"/>
      <c r="S130" s="174" t="s">
        <v>80</v>
      </c>
      <c r="T130" s="175">
        <v>0.25</v>
      </c>
      <c r="U130" s="174"/>
      <c r="V130" s="175"/>
      <c r="W130" s="177"/>
      <c r="X130" s="177"/>
      <c r="Y130" s="181"/>
      <c r="Z130" s="487">
        <v>1.5</v>
      </c>
      <c r="AA130" s="488"/>
      <c r="AB130" s="489">
        <v>4.5</v>
      </c>
      <c r="AC130" s="562"/>
      <c r="AD130" s="182" t="s">
        <v>48</v>
      </c>
      <c r="AE130" s="185"/>
      <c r="AF130" s="185"/>
      <c r="AG130" s="185"/>
      <c r="AH130" s="185" t="s">
        <v>48</v>
      </c>
      <c r="AI130" s="185" t="s">
        <v>48</v>
      </c>
      <c r="AJ130" s="185"/>
      <c r="AK130" s="185"/>
      <c r="AL130" s="185" t="s">
        <v>48</v>
      </c>
      <c r="AM130" s="185"/>
      <c r="AN130" s="185" t="s">
        <v>48</v>
      </c>
      <c r="AO130" s="183"/>
      <c r="AP130" s="184"/>
      <c r="AR130" s="146"/>
      <c r="AS130" s="147"/>
      <c r="AT130" s="146"/>
      <c r="AU130" s="148"/>
      <c r="AV130" s="148"/>
    </row>
    <row r="131" spans="1:48" s="145" customFormat="1" ht="20.100000000000001" customHeight="1" x14ac:dyDescent="0.25">
      <c r="A131" s="85"/>
      <c r="B131" s="57"/>
      <c r="C131" s="621"/>
      <c r="D131" s="102"/>
      <c r="E131" s="194" t="s">
        <v>589</v>
      </c>
      <c r="F131" s="160" t="s">
        <v>571</v>
      </c>
      <c r="G131" s="160"/>
      <c r="H131" s="167" t="s">
        <v>32</v>
      </c>
      <c r="I131" s="160">
        <v>3</v>
      </c>
      <c r="J131" s="160">
        <v>1</v>
      </c>
      <c r="K131" s="161"/>
      <c r="L131" s="169"/>
      <c r="M131" s="165"/>
      <c r="N131" s="162"/>
      <c r="O131" s="163"/>
      <c r="P131" s="163"/>
      <c r="Q131" s="164" t="s">
        <v>39</v>
      </c>
      <c r="R131" s="165" t="s">
        <v>9</v>
      </c>
      <c r="S131" s="168" t="s">
        <v>715</v>
      </c>
      <c r="T131" s="169"/>
      <c r="U131" s="608"/>
      <c r="V131" s="610"/>
      <c r="W131" s="163"/>
      <c r="X131" s="163"/>
      <c r="Y131" s="167" t="s">
        <v>39</v>
      </c>
      <c r="Z131" s="563"/>
      <c r="AA131" s="563"/>
      <c r="AB131" s="563"/>
      <c r="AC131" s="563"/>
      <c r="AD131" s="59"/>
      <c r="AE131" s="60" t="s">
        <v>550</v>
      </c>
      <c r="AF131" s="60"/>
      <c r="AG131" s="60"/>
      <c r="AH131" s="60"/>
      <c r="AI131" s="60"/>
      <c r="AJ131" s="60" t="s">
        <v>550</v>
      </c>
      <c r="AK131" s="60"/>
      <c r="AL131" s="60"/>
      <c r="AM131" s="60"/>
      <c r="AN131" s="60"/>
      <c r="AO131" s="183" t="s">
        <v>550</v>
      </c>
      <c r="AP131" s="61"/>
      <c r="AR131" s="146" t="e">
        <f>#REF!+AR132</f>
        <v>#REF!</v>
      </c>
      <c r="AS131" s="147" t="e">
        <f>AR131/I131</f>
        <v>#REF!</v>
      </c>
      <c r="AT131" s="146"/>
      <c r="AU131" s="148" t="e">
        <f>L132+L133+#REF!+N132+N133+#REF!+L134</f>
        <v>#REF!</v>
      </c>
      <c r="AV131" s="148" t="e">
        <f>T132+T133+#REF!+#REF!+#REF!+#REF!+T134+#REF!</f>
        <v>#REF!</v>
      </c>
    </row>
    <row r="132" spans="1:48" s="145" customFormat="1" ht="20.100000000000001" customHeight="1" x14ac:dyDescent="0.25">
      <c r="A132" s="24" t="s">
        <v>353</v>
      </c>
      <c r="B132" s="54"/>
      <c r="C132" s="617"/>
      <c r="D132" s="103"/>
      <c r="E132" s="192" t="s">
        <v>390</v>
      </c>
      <c r="F132" s="173"/>
      <c r="G132" s="173"/>
      <c r="H132" s="181"/>
      <c r="I132" s="173"/>
      <c r="J132" s="173"/>
      <c r="K132" s="174" t="s">
        <v>77</v>
      </c>
      <c r="L132" s="718">
        <v>0.75</v>
      </c>
      <c r="M132" s="178"/>
      <c r="N132" s="176"/>
      <c r="O132" s="177"/>
      <c r="P132" s="177"/>
      <c r="Q132" s="146"/>
      <c r="R132" s="178"/>
      <c r="S132" s="174" t="s">
        <v>80</v>
      </c>
      <c r="T132" s="176">
        <v>0.375</v>
      </c>
      <c r="U132" s="174" t="s">
        <v>32</v>
      </c>
      <c r="V132" s="175">
        <v>0.375</v>
      </c>
      <c r="W132" s="177"/>
      <c r="X132" s="177"/>
      <c r="Y132" s="181"/>
      <c r="Z132" s="487"/>
      <c r="AA132" s="488"/>
      <c r="AB132" s="488">
        <v>18</v>
      </c>
      <c r="AC132" s="562"/>
      <c r="AD132" s="182"/>
      <c r="AE132" s="185" t="s">
        <v>550</v>
      </c>
      <c r="AF132" s="185"/>
      <c r="AG132" s="185"/>
      <c r="AH132" s="185"/>
      <c r="AI132" s="185"/>
      <c r="AJ132" s="185" t="s">
        <v>550</v>
      </c>
      <c r="AK132" s="185"/>
      <c r="AL132" s="185"/>
      <c r="AM132" s="185"/>
      <c r="AN132" s="185"/>
      <c r="AO132" s="183" t="s">
        <v>550</v>
      </c>
      <c r="AP132" s="184"/>
      <c r="AR132" s="146">
        <f>SUM(Z132:AC132)</f>
        <v>18</v>
      </c>
      <c r="AS132" s="147"/>
      <c r="AT132" s="146"/>
      <c r="AU132" s="148"/>
      <c r="AV132" s="148"/>
    </row>
    <row r="133" spans="1:48" s="145" customFormat="1" ht="20.100000000000001" customHeight="1" x14ac:dyDescent="0.25">
      <c r="A133" s="24"/>
      <c r="B133" s="54"/>
      <c r="C133" s="617"/>
      <c r="D133" s="103"/>
      <c r="E133" s="192"/>
      <c r="F133" s="173"/>
      <c r="G133" s="173"/>
      <c r="H133" s="181"/>
      <c r="I133" s="173"/>
      <c r="J133" s="173"/>
      <c r="K133" s="174" t="s">
        <v>32</v>
      </c>
      <c r="L133" s="718"/>
      <c r="M133" s="178"/>
      <c r="N133" s="176"/>
      <c r="O133" s="177"/>
      <c r="P133" s="177"/>
      <c r="Q133" s="146"/>
      <c r="R133" s="178"/>
      <c r="S133" s="174" t="s">
        <v>9</v>
      </c>
      <c r="T133" s="179"/>
      <c r="U133" s="174"/>
      <c r="V133" s="175"/>
      <c r="W133" s="177"/>
      <c r="X133" s="177"/>
      <c r="Y133" s="181"/>
      <c r="Z133" s="487"/>
      <c r="AA133" s="488"/>
      <c r="AB133" s="488"/>
      <c r="AC133" s="562"/>
      <c r="AD133" s="182"/>
      <c r="AE133" s="185" t="s">
        <v>550</v>
      </c>
      <c r="AF133" s="185"/>
      <c r="AG133" s="185"/>
      <c r="AH133" s="185"/>
      <c r="AI133" s="185"/>
      <c r="AJ133" s="185" t="s">
        <v>550</v>
      </c>
      <c r="AK133" s="185"/>
      <c r="AL133" s="185"/>
      <c r="AM133" s="185"/>
      <c r="AN133" s="185"/>
      <c r="AO133" s="183" t="s">
        <v>550</v>
      </c>
      <c r="AP133" s="184"/>
      <c r="AR133" s="146"/>
      <c r="AS133" s="147"/>
      <c r="AT133" s="146"/>
      <c r="AU133" s="148"/>
      <c r="AV133" s="148"/>
    </row>
    <row r="134" spans="1:48" s="145" customFormat="1" ht="20.100000000000001" customHeight="1" x14ac:dyDescent="0.25">
      <c r="A134" s="455" t="s">
        <v>925</v>
      </c>
      <c r="B134" s="54"/>
      <c r="C134" s="617"/>
      <c r="D134" s="103"/>
      <c r="E134" s="418" t="s">
        <v>65</v>
      </c>
      <c r="F134" s="173"/>
      <c r="G134" s="173"/>
      <c r="H134" s="181"/>
      <c r="I134" s="173"/>
      <c r="J134" s="173"/>
      <c r="K134" s="430" t="s">
        <v>954</v>
      </c>
      <c r="L134" s="561">
        <v>0.25</v>
      </c>
      <c r="M134" s="178"/>
      <c r="N134" s="176"/>
      <c r="O134" s="177"/>
      <c r="P134" s="177"/>
      <c r="Q134" s="146"/>
      <c r="R134" s="178"/>
      <c r="S134" s="174" t="s">
        <v>80</v>
      </c>
      <c r="T134" s="175">
        <v>0.25</v>
      </c>
      <c r="U134" s="174"/>
      <c r="V134" s="175"/>
      <c r="W134" s="177"/>
      <c r="X134" s="177"/>
      <c r="Y134" s="181"/>
      <c r="Z134" s="487">
        <v>1.5</v>
      </c>
      <c r="AA134" s="488"/>
      <c r="AB134" s="489">
        <v>4.5</v>
      </c>
      <c r="AC134" s="562"/>
      <c r="AD134" s="182"/>
      <c r="AE134" s="185" t="s">
        <v>48</v>
      </c>
      <c r="AF134" s="185"/>
      <c r="AG134" s="185"/>
      <c r="AH134" s="185"/>
      <c r="AI134" s="185"/>
      <c r="AJ134" s="185" t="s">
        <v>48</v>
      </c>
      <c r="AK134" s="185"/>
      <c r="AL134" s="185"/>
      <c r="AM134" s="185"/>
      <c r="AN134" s="185"/>
      <c r="AO134" s="183" t="s">
        <v>48</v>
      </c>
      <c r="AP134" s="184"/>
      <c r="AR134" s="146"/>
      <c r="AS134" s="147"/>
      <c r="AT134" s="146"/>
      <c r="AU134" s="148"/>
      <c r="AV134" s="148"/>
    </row>
    <row r="135" spans="1:48" s="145" customFormat="1" ht="20.100000000000001" customHeight="1" x14ac:dyDescent="0.25">
      <c r="A135" s="25" t="s">
        <v>336</v>
      </c>
      <c r="B135" s="52"/>
      <c r="C135" s="123" t="s">
        <v>870</v>
      </c>
      <c r="D135" s="102"/>
      <c r="E135" s="159" t="s">
        <v>590</v>
      </c>
      <c r="F135" s="160" t="s">
        <v>567</v>
      </c>
      <c r="G135" s="160"/>
      <c r="H135" s="160" t="s">
        <v>32</v>
      </c>
      <c r="I135" s="160">
        <v>3</v>
      </c>
      <c r="J135" s="160">
        <v>1</v>
      </c>
      <c r="K135" s="161" t="s">
        <v>744</v>
      </c>
      <c r="L135" s="169">
        <v>0.5</v>
      </c>
      <c r="M135" s="165"/>
      <c r="N135" s="162"/>
      <c r="O135" s="163"/>
      <c r="P135" s="163"/>
      <c r="Q135" s="164" t="s">
        <v>39</v>
      </c>
      <c r="R135" s="165" t="s">
        <v>9</v>
      </c>
      <c r="S135" s="161" t="s">
        <v>80</v>
      </c>
      <c r="T135" s="169">
        <v>0.5</v>
      </c>
      <c r="U135" s="608" t="s">
        <v>685</v>
      </c>
      <c r="V135" s="610">
        <v>0.5</v>
      </c>
      <c r="W135" s="163"/>
      <c r="X135" s="163"/>
      <c r="Y135" s="167" t="s">
        <v>39</v>
      </c>
      <c r="Z135" s="59"/>
      <c r="AA135" s="60"/>
      <c r="AB135" s="60">
        <v>9</v>
      </c>
      <c r="AC135" s="61"/>
      <c r="AD135" s="59"/>
      <c r="AE135" s="60"/>
      <c r="AF135" s="60" t="s">
        <v>550</v>
      </c>
      <c r="AG135" s="60"/>
      <c r="AH135" s="60"/>
      <c r="AI135" s="60"/>
      <c r="AJ135" s="60"/>
      <c r="AK135" s="60"/>
      <c r="AL135" s="60"/>
      <c r="AM135" s="60" t="s">
        <v>550</v>
      </c>
      <c r="AN135" s="60"/>
      <c r="AO135" s="69"/>
      <c r="AP135" s="61"/>
      <c r="AR135" s="146">
        <f>SUM(Z135:AC135)</f>
        <v>9</v>
      </c>
      <c r="AS135" s="147">
        <f>AR135/I135</f>
        <v>3</v>
      </c>
      <c r="AT135" s="146"/>
      <c r="AU135" s="148">
        <f>L135+L136+N135</f>
        <v>1</v>
      </c>
      <c r="AV135" s="148" t="e">
        <f>T135+T136+#REF!</f>
        <v>#REF!</v>
      </c>
    </row>
    <row r="136" spans="1:48" s="145" customFormat="1" ht="20.100000000000001" customHeight="1" thickBot="1" x14ac:dyDescent="0.3">
      <c r="A136" s="78"/>
      <c r="B136" s="58"/>
      <c r="C136" s="623"/>
      <c r="D136" s="107"/>
      <c r="E136" s="195"/>
      <c r="F136" s="196"/>
      <c r="G136" s="196"/>
      <c r="H136" s="196"/>
      <c r="I136" s="196"/>
      <c r="J136" s="196"/>
      <c r="K136" s="197" t="s">
        <v>77</v>
      </c>
      <c r="L136" s="201">
        <v>0.5</v>
      </c>
      <c r="M136" s="612"/>
      <c r="N136" s="638"/>
      <c r="O136" s="198"/>
      <c r="P136" s="198"/>
      <c r="Q136" s="199"/>
      <c r="R136" s="200"/>
      <c r="S136" s="197" t="s">
        <v>9</v>
      </c>
      <c r="T136" s="201"/>
      <c r="U136" s="197"/>
      <c r="V136" s="202"/>
      <c r="W136" s="198"/>
      <c r="X136" s="198"/>
      <c r="Y136" s="203"/>
      <c r="Z136" s="204"/>
      <c r="AA136" s="205"/>
      <c r="AB136" s="205"/>
      <c r="AC136" s="206"/>
      <c r="AD136" s="204"/>
      <c r="AE136" s="205"/>
      <c r="AF136" s="205" t="s">
        <v>550</v>
      </c>
      <c r="AG136" s="205"/>
      <c r="AH136" s="205"/>
      <c r="AI136" s="205"/>
      <c r="AJ136" s="205"/>
      <c r="AK136" s="205"/>
      <c r="AL136" s="205"/>
      <c r="AM136" s="205" t="s">
        <v>550</v>
      </c>
      <c r="AN136" s="205"/>
      <c r="AO136" s="207"/>
      <c r="AP136" s="206"/>
      <c r="AR136" s="146"/>
      <c r="AS136" s="147"/>
      <c r="AT136" s="146"/>
      <c r="AU136" s="148"/>
      <c r="AV136" s="148"/>
    </row>
    <row r="137" spans="1:48" ht="20.100000000000001" customHeight="1" thickBot="1" x14ac:dyDescent="0.3">
      <c r="A137" s="79"/>
      <c r="B137" s="50"/>
      <c r="C137" s="119"/>
      <c r="D137" s="119"/>
      <c r="E137" s="734" t="s">
        <v>4</v>
      </c>
      <c r="F137" s="735"/>
      <c r="G137" s="735"/>
      <c r="H137" s="736"/>
      <c r="I137" s="208"/>
      <c r="J137" s="209"/>
      <c r="K137" s="737"/>
      <c r="L137" s="737"/>
      <c r="M137" s="737"/>
      <c r="N137" s="737"/>
      <c r="O137" s="210"/>
      <c r="P137" s="210"/>
      <c r="Q137" s="211"/>
      <c r="R137" s="211"/>
      <c r="S137" s="735"/>
      <c r="T137" s="735"/>
      <c r="U137" s="735"/>
      <c r="V137" s="338"/>
      <c r="W137" s="738"/>
      <c r="X137" s="737"/>
      <c r="Y137" s="739"/>
      <c r="Z137" s="212">
        <f>SUM(Z14:Z136)</f>
        <v>609</v>
      </c>
      <c r="AA137" s="213">
        <f>SUM(AA14:AA136)</f>
        <v>187</v>
      </c>
      <c r="AB137" s="213">
        <f>SUM(AB14:AB136)</f>
        <v>884</v>
      </c>
      <c r="AC137" s="214">
        <f>SUM(AC14:AC136)</f>
        <v>644</v>
      </c>
      <c r="AD137" s="126"/>
      <c r="AE137" s="126"/>
      <c r="AF137" s="126"/>
      <c r="AG137" s="126"/>
      <c r="AH137" s="126"/>
      <c r="AI137" s="126"/>
      <c r="AJ137" s="126"/>
      <c r="AK137" s="126"/>
      <c r="AL137" s="126"/>
      <c r="AM137" s="126"/>
      <c r="AN137" s="126"/>
      <c r="AO137" s="126"/>
      <c r="AP137" s="126"/>
    </row>
    <row r="138" spans="1:48" ht="20.100000000000001" customHeight="1" x14ac:dyDescent="0.25">
      <c r="A138" s="80"/>
      <c r="B138" s="6"/>
      <c r="C138" s="93"/>
      <c r="D138" s="93"/>
      <c r="E138" s="217" t="s">
        <v>384</v>
      </c>
      <c r="F138" s="218" t="s">
        <v>990</v>
      </c>
      <c r="G138" s="219"/>
      <c r="H138" s="219"/>
      <c r="L138" s="130"/>
      <c r="N138" s="130"/>
      <c r="S138" s="219"/>
      <c r="T138" s="219"/>
      <c r="U138" s="219"/>
      <c r="V138" s="219"/>
      <c r="W138" s="130"/>
      <c r="X138" s="130"/>
      <c r="Z138" s="220"/>
      <c r="AA138" s="220"/>
      <c r="AB138" s="220"/>
      <c r="AC138" s="220"/>
    </row>
    <row r="139" spans="1:48" ht="20.100000000000001" customHeight="1" x14ac:dyDescent="0.25">
      <c r="A139" s="80"/>
      <c r="B139" s="6"/>
      <c r="C139" s="93"/>
      <c r="D139" s="93"/>
      <c r="E139" s="28"/>
      <c r="F139" s="128" t="s">
        <v>753</v>
      </c>
    </row>
    <row r="140" spans="1:48" ht="20.100000000000001" customHeight="1" x14ac:dyDescent="0.25">
      <c r="A140" s="80"/>
      <c r="B140" s="6"/>
      <c r="C140" s="93"/>
      <c r="D140" s="93"/>
      <c r="F140" s="128" t="s">
        <v>754</v>
      </c>
    </row>
    <row r="141" spans="1:48" ht="20.100000000000001" customHeight="1" x14ac:dyDescent="0.25">
      <c r="A141" s="80"/>
      <c r="B141" s="6"/>
      <c r="C141" s="93"/>
      <c r="D141" s="93"/>
      <c r="F141" s="128"/>
    </row>
    <row r="142" spans="1:48" ht="20.100000000000001" customHeight="1" x14ac:dyDescent="0.25">
      <c r="A142" s="80"/>
      <c r="B142" s="6"/>
      <c r="C142" s="93"/>
      <c r="D142" s="93"/>
      <c r="F142" s="128" t="s">
        <v>398</v>
      </c>
    </row>
    <row r="143" spans="1:48" ht="20.100000000000001" customHeight="1" x14ac:dyDescent="0.25">
      <c r="A143" s="81"/>
      <c r="C143" s="93"/>
      <c r="D143" s="93"/>
      <c r="F143" s="128"/>
      <c r="AD143" s="29"/>
    </row>
    <row r="144" spans="1:48" ht="20.100000000000001" customHeight="1" x14ac:dyDescent="0.25">
      <c r="A144" s="81"/>
      <c r="C144" s="93"/>
      <c r="D144" s="93"/>
    </row>
    <row r="145" spans="1:48" x14ac:dyDescent="0.25">
      <c r="A145" s="80"/>
      <c r="B145" s="6"/>
      <c r="C145" s="93"/>
      <c r="D145" s="93"/>
    </row>
    <row r="146" spans="1:48" x14ac:dyDescent="0.25">
      <c r="A146" s="80"/>
      <c r="B146" s="6"/>
      <c r="C146" s="93"/>
      <c r="D146" s="93"/>
    </row>
    <row r="147" spans="1:48" x14ac:dyDescent="0.25">
      <c r="A147" s="80"/>
      <c r="B147" s="6"/>
      <c r="C147" s="93"/>
      <c r="D147" s="93"/>
    </row>
    <row r="148" spans="1:48" x14ac:dyDescent="0.25">
      <c r="A148" s="80"/>
      <c r="B148" s="6"/>
      <c r="C148" s="93"/>
      <c r="D148" s="93"/>
    </row>
    <row r="149" spans="1:48" x14ac:dyDescent="0.25">
      <c r="A149" s="80"/>
      <c r="B149" s="6"/>
      <c r="C149" s="93"/>
      <c r="D149" s="93"/>
    </row>
    <row r="150" spans="1:48" x14ac:dyDescent="0.25">
      <c r="A150" s="80"/>
      <c r="B150" s="6"/>
      <c r="C150" s="93"/>
      <c r="D150" s="93"/>
    </row>
    <row r="151" spans="1:48" x14ac:dyDescent="0.25">
      <c r="A151" s="80"/>
      <c r="B151" s="6"/>
      <c r="C151" s="93"/>
      <c r="D151" s="93"/>
    </row>
    <row r="152" spans="1:48" x14ac:dyDescent="0.25">
      <c r="A152" s="80"/>
      <c r="B152" s="6"/>
      <c r="C152" s="93"/>
      <c r="D152" s="93"/>
    </row>
    <row r="153" spans="1:48" x14ac:dyDescent="0.25">
      <c r="A153" s="80"/>
      <c r="B153" s="6"/>
      <c r="C153" s="93"/>
      <c r="D153" s="93"/>
    </row>
    <row r="154" spans="1:48" x14ac:dyDescent="0.25">
      <c r="A154" s="80"/>
      <c r="B154" s="6"/>
      <c r="C154" s="93"/>
      <c r="D154" s="93"/>
    </row>
    <row r="155" spans="1:48" x14ac:dyDescent="0.25">
      <c r="A155" s="80"/>
      <c r="B155" s="6"/>
      <c r="C155" s="93"/>
      <c r="D155" s="93"/>
    </row>
    <row r="156" spans="1:48" x14ac:dyDescent="0.25">
      <c r="A156" s="80"/>
      <c r="B156" s="6"/>
      <c r="C156" s="93"/>
      <c r="D156" s="93"/>
    </row>
    <row r="157" spans="1:48" x14ac:dyDescent="0.25">
      <c r="A157" s="80"/>
      <c r="B157" s="6"/>
      <c r="C157" s="221"/>
      <c r="D157" s="221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R157" s="29"/>
      <c r="AS157" s="29"/>
      <c r="AT157" s="29"/>
      <c r="AU157" s="29"/>
      <c r="AV157" s="29"/>
    </row>
    <row r="158" spans="1:48" x14ac:dyDescent="0.25">
      <c r="A158" s="80"/>
      <c r="B158" s="6"/>
      <c r="C158" s="221"/>
      <c r="D158" s="221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R158" s="29"/>
      <c r="AS158" s="29"/>
      <c r="AT158" s="29"/>
      <c r="AU158" s="29"/>
      <c r="AV158" s="29"/>
    </row>
    <row r="159" spans="1:48" x14ac:dyDescent="0.25">
      <c r="A159" s="80"/>
      <c r="B159" s="6"/>
      <c r="C159" s="221"/>
      <c r="D159" s="221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R159" s="29"/>
      <c r="AS159" s="29"/>
      <c r="AT159" s="29"/>
      <c r="AU159" s="29"/>
      <c r="AV159" s="29"/>
    </row>
    <row r="160" spans="1:48" x14ac:dyDescent="0.25">
      <c r="A160" s="80"/>
      <c r="B160" s="6"/>
      <c r="C160" s="221"/>
      <c r="D160" s="221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R160" s="29"/>
      <c r="AS160" s="29"/>
      <c r="AT160" s="29"/>
      <c r="AU160" s="29"/>
      <c r="AV160" s="29"/>
    </row>
    <row r="161" spans="1:48" x14ac:dyDescent="0.25">
      <c r="A161" s="80"/>
      <c r="B161" s="6"/>
      <c r="C161" s="221"/>
      <c r="D161" s="221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R161" s="29"/>
      <c r="AS161" s="29"/>
      <c r="AT161" s="29"/>
      <c r="AU161" s="29"/>
      <c r="AV161" s="29"/>
    </row>
    <row r="162" spans="1:48" x14ac:dyDescent="0.25">
      <c r="A162" s="80"/>
      <c r="B162" s="6"/>
      <c r="C162" s="221"/>
      <c r="D162" s="221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R162" s="29"/>
      <c r="AS162" s="29"/>
      <c r="AT162" s="29"/>
      <c r="AU162" s="29"/>
      <c r="AV162" s="29"/>
    </row>
    <row r="163" spans="1:48" x14ac:dyDescent="0.25">
      <c r="A163" s="80"/>
      <c r="B163" s="6"/>
      <c r="C163" s="221"/>
      <c r="D163" s="221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R163" s="29"/>
      <c r="AS163" s="29"/>
      <c r="AT163" s="29"/>
      <c r="AU163" s="29"/>
      <c r="AV163" s="29"/>
    </row>
    <row r="164" spans="1:48" x14ac:dyDescent="0.25">
      <c r="A164" s="80"/>
      <c r="B164" s="6"/>
      <c r="C164" s="221"/>
      <c r="D164" s="221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R164" s="29"/>
      <c r="AS164" s="29"/>
      <c r="AT164" s="29"/>
      <c r="AU164" s="29"/>
      <c r="AV164" s="29"/>
    </row>
    <row r="165" spans="1:48" x14ac:dyDescent="0.25">
      <c r="A165" s="80"/>
      <c r="B165" s="6"/>
      <c r="C165" s="221"/>
      <c r="D165" s="221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R165" s="29"/>
      <c r="AS165" s="29"/>
      <c r="AT165" s="29"/>
      <c r="AU165" s="29"/>
      <c r="AV165" s="29"/>
    </row>
    <row r="166" spans="1:48" x14ac:dyDescent="0.25">
      <c r="A166" s="80"/>
      <c r="B166" s="6"/>
      <c r="C166" s="221"/>
      <c r="D166" s="221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R166" s="29"/>
      <c r="AS166" s="29"/>
      <c r="AT166" s="29"/>
      <c r="AU166" s="29"/>
      <c r="AV166" s="29"/>
    </row>
    <row r="167" spans="1:48" x14ac:dyDescent="0.25">
      <c r="A167" s="80"/>
      <c r="B167" s="6"/>
      <c r="C167" s="221"/>
      <c r="D167" s="221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R167" s="29"/>
      <c r="AS167" s="29"/>
      <c r="AT167" s="29"/>
      <c r="AU167" s="29"/>
      <c r="AV167" s="29"/>
    </row>
    <row r="168" spans="1:48" x14ac:dyDescent="0.25">
      <c r="A168" s="80"/>
      <c r="B168" s="6"/>
      <c r="C168" s="221"/>
      <c r="D168" s="221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R168" s="29"/>
      <c r="AS168" s="29"/>
      <c r="AT168" s="29"/>
      <c r="AU168" s="29"/>
      <c r="AV168" s="29"/>
    </row>
    <row r="169" spans="1:48" x14ac:dyDescent="0.25">
      <c r="A169" s="80"/>
      <c r="B169" s="6"/>
      <c r="C169" s="221"/>
      <c r="D169" s="221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R169" s="29"/>
      <c r="AS169" s="29"/>
      <c r="AT169" s="29"/>
      <c r="AU169" s="29"/>
      <c r="AV169" s="29"/>
    </row>
    <row r="170" spans="1:48" x14ac:dyDescent="0.25">
      <c r="A170" s="80"/>
      <c r="B170" s="6"/>
      <c r="C170" s="221"/>
      <c r="D170" s="221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R170" s="29"/>
      <c r="AS170" s="29"/>
      <c r="AT170" s="29"/>
      <c r="AU170" s="29"/>
      <c r="AV170" s="29"/>
    </row>
    <row r="171" spans="1:48" x14ac:dyDescent="0.25">
      <c r="A171" s="80"/>
      <c r="B171" s="6"/>
      <c r="C171" s="221"/>
      <c r="D171" s="221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R171" s="29"/>
      <c r="AS171" s="29"/>
      <c r="AT171" s="29"/>
      <c r="AU171" s="29"/>
      <c r="AV171" s="29"/>
    </row>
    <row r="172" spans="1:48" x14ac:dyDescent="0.25">
      <c r="A172" s="80"/>
      <c r="B172" s="6"/>
      <c r="C172" s="221"/>
      <c r="D172" s="221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R172" s="29"/>
      <c r="AS172" s="29"/>
      <c r="AT172" s="29"/>
      <c r="AU172" s="29"/>
      <c r="AV172" s="29"/>
    </row>
    <row r="173" spans="1:48" x14ac:dyDescent="0.25">
      <c r="A173" s="80"/>
      <c r="B173" s="6"/>
      <c r="C173" s="221"/>
      <c r="D173" s="221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R173" s="29"/>
      <c r="AS173" s="29"/>
      <c r="AT173" s="29"/>
      <c r="AU173" s="29"/>
      <c r="AV173" s="29"/>
    </row>
    <row r="174" spans="1:48" x14ac:dyDescent="0.25">
      <c r="A174" s="80"/>
      <c r="B174" s="6"/>
      <c r="C174" s="221"/>
      <c r="D174" s="221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R174" s="29"/>
      <c r="AS174" s="29"/>
      <c r="AT174" s="29"/>
      <c r="AU174" s="29"/>
      <c r="AV174" s="29"/>
    </row>
    <row r="175" spans="1:48" x14ac:dyDescent="0.25">
      <c r="A175" s="80"/>
      <c r="B175" s="6"/>
      <c r="C175" s="221"/>
      <c r="D175" s="221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R175" s="29"/>
      <c r="AS175" s="29"/>
      <c r="AT175" s="29"/>
      <c r="AU175" s="29"/>
      <c r="AV175" s="29"/>
    </row>
    <row r="176" spans="1:48" x14ac:dyDescent="0.25">
      <c r="A176" s="80"/>
      <c r="B176" s="6"/>
      <c r="C176" s="221"/>
      <c r="D176" s="221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R176" s="29"/>
      <c r="AS176" s="29"/>
      <c r="AT176" s="29"/>
      <c r="AU176" s="29"/>
      <c r="AV176" s="29"/>
    </row>
    <row r="177" spans="1:48" x14ac:dyDescent="0.25">
      <c r="A177" s="80"/>
      <c r="B177" s="6"/>
      <c r="C177" s="221"/>
      <c r="D177" s="221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R177" s="29"/>
      <c r="AS177" s="29"/>
      <c r="AT177" s="29"/>
      <c r="AU177" s="29"/>
      <c r="AV177" s="29"/>
    </row>
    <row r="178" spans="1:48" x14ac:dyDescent="0.25">
      <c r="A178" s="80"/>
      <c r="B178" s="6"/>
      <c r="C178" s="221"/>
      <c r="D178" s="221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R178" s="29"/>
      <c r="AS178" s="29"/>
      <c r="AT178" s="29"/>
      <c r="AU178" s="29"/>
      <c r="AV178" s="29"/>
    </row>
    <row r="179" spans="1:48" x14ac:dyDescent="0.25">
      <c r="A179" s="80"/>
      <c r="B179" s="6"/>
      <c r="C179" s="221"/>
      <c r="D179" s="221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R179" s="29"/>
      <c r="AS179" s="29"/>
      <c r="AT179" s="29"/>
      <c r="AU179" s="29"/>
      <c r="AV179" s="29"/>
    </row>
    <row r="180" spans="1:48" x14ac:dyDescent="0.25">
      <c r="A180" s="80"/>
      <c r="B180" s="6"/>
      <c r="C180" s="221"/>
      <c r="D180" s="221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R180" s="29"/>
      <c r="AS180" s="29"/>
      <c r="AT180" s="29"/>
      <c r="AU180" s="29"/>
      <c r="AV180" s="29"/>
    </row>
    <row r="181" spans="1:48" x14ac:dyDescent="0.25">
      <c r="A181" s="80"/>
      <c r="B181" s="6"/>
      <c r="C181" s="221"/>
      <c r="D181" s="221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R181" s="29"/>
      <c r="AS181" s="29"/>
      <c r="AT181" s="29"/>
      <c r="AU181" s="29"/>
      <c r="AV181" s="29"/>
    </row>
    <row r="182" spans="1:48" x14ac:dyDescent="0.25">
      <c r="A182" s="80"/>
      <c r="B182" s="6"/>
      <c r="C182" s="221"/>
      <c r="D182" s="221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R182" s="29"/>
      <c r="AS182" s="29"/>
      <c r="AT182" s="29"/>
      <c r="AU182" s="29"/>
      <c r="AV182" s="29"/>
    </row>
    <row r="183" spans="1:48" x14ac:dyDescent="0.25">
      <c r="C183" s="93"/>
      <c r="D183" s="93"/>
    </row>
    <row r="184" spans="1:48" x14ac:dyDescent="0.25">
      <c r="C184" s="93"/>
      <c r="D184" s="93"/>
    </row>
    <row r="185" spans="1:48" x14ac:dyDescent="0.25">
      <c r="C185" s="93"/>
      <c r="D185" s="93"/>
    </row>
    <row r="186" spans="1:48" x14ac:dyDescent="0.25">
      <c r="C186" s="93"/>
      <c r="D186" s="93"/>
    </row>
    <row r="187" spans="1:48" x14ac:dyDescent="0.25">
      <c r="C187" s="93"/>
      <c r="D187" s="93"/>
    </row>
    <row r="188" spans="1:48" x14ac:dyDescent="0.25">
      <c r="C188" s="93"/>
      <c r="D188" s="93"/>
    </row>
    <row r="189" spans="1:48" x14ac:dyDescent="0.25">
      <c r="C189" s="93"/>
      <c r="D189" s="93"/>
    </row>
    <row r="190" spans="1:48" x14ac:dyDescent="0.25">
      <c r="C190" s="93"/>
      <c r="D190" s="93"/>
    </row>
    <row r="191" spans="1:48" x14ac:dyDescent="0.25">
      <c r="C191" s="93"/>
      <c r="D191" s="93"/>
    </row>
    <row r="192" spans="1:48" x14ac:dyDescent="0.25">
      <c r="C192" s="93"/>
      <c r="D192" s="93"/>
    </row>
    <row r="193" spans="3:4" x14ac:dyDescent="0.25">
      <c r="C193" s="93"/>
      <c r="D193" s="93"/>
    </row>
    <row r="194" spans="3:4" x14ac:dyDescent="0.25">
      <c r="C194" s="93"/>
      <c r="D194" s="93"/>
    </row>
    <row r="195" spans="3:4" x14ac:dyDescent="0.25">
      <c r="C195" s="93"/>
      <c r="D195" s="93"/>
    </row>
    <row r="196" spans="3:4" x14ac:dyDescent="0.25">
      <c r="C196" s="93"/>
      <c r="D196" s="93"/>
    </row>
    <row r="197" spans="3:4" x14ac:dyDescent="0.25">
      <c r="C197" s="93"/>
      <c r="D197" s="93"/>
    </row>
    <row r="198" spans="3:4" x14ac:dyDescent="0.25">
      <c r="C198" s="93"/>
      <c r="D198" s="93"/>
    </row>
    <row r="199" spans="3:4" x14ac:dyDescent="0.25">
      <c r="C199" s="93"/>
      <c r="D199" s="93"/>
    </row>
    <row r="200" spans="3:4" x14ac:dyDescent="0.25">
      <c r="C200" s="93"/>
      <c r="D200" s="93"/>
    </row>
    <row r="201" spans="3:4" x14ac:dyDescent="0.25">
      <c r="C201" s="93"/>
      <c r="D201" s="93"/>
    </row>
    <row r="202" spans="3:4" x14ac:dyDescent="0.25">
      <c r="C202" s="93"/>
      <c r="D202" s="93"/>
    </row>
    <row r="203" spans="3:4" x14ac:dyDescent="0.25">
      <c r="C203" s="93"/>
      <c r="D203" s="93"/>
    </row>
    <row r="204" spans="3:4" x14ac:dyDescent="0.25">
      <c r="C204" s="93"/>
      <c r="D204" s="93"/>
    </row>
    <row r="205" spans="3:4" x14ac:dyDescent="0.25">
      <c r="C205" s="93"/>
      <c r="D205" s="93"/>
    </row>
    <row r="206" spans="3:4" x14ac:dyDescent="0.25">
      <c r="C206" s="93"/>
      <c r="D206" s="93"/>
    </row>
    <row r="207" spans="3:4" x14ac:dyDescent="0.25">
      <c r="C207" s="93"/>
      <c r="D207" s="93"/>
    </row>
    <row r="208" spans="3:4" x14ac:dyDescent="0.25">
      <c r="C208" s="93"/>
      <c r="D208" s="93"/>
    </row>
    <row r="209" spans="3:4" x14ac:dyDescent="0.25">
      <c r="C209" s="93"/>
      <c r="D209" s="93"/>
    </row>
    <row r="210" spans="3:4" x14ac:dyDescent="0.25">
      <c r="C210" s="93"/>
      <c r="D210" s="93"/>
    </row>
    <row r="211" spans="3:4" x14ac:dyDescent="0.25">
      <c r="C211" s="93"/>
      <c r="D211" s="93"/>
    </row>
    <row r="212" spans="3:4" x14ac:dyDescent="0.25">
      <c r="C212" s="93"/>
      <c r="D212" s="93"/>
    </row>
    <row r="213" spans="3:4" x14ac:dyDescent="0.25">
      <c r="C213" s="93"/>
      <c r="D213" s="93"/>
    </row>
    <row r="214" spans="3:4" x14ac:dyDescent="0.25">
      <c r="C214" s="93"/>
      <c r="D214" s="93"/>
    </row>
    <row r="215" spans="3:4" x14ac:dyDescent="0.25">
      <c r="C215" s="93"/>
      <c r="D215" s="93"/>
    </row>
    <row r="216" spans="3:4" x14ac:dyDescent="0.25">
      <c r="C216" s="93"/>
      <c r="D216" s="93"/>
    </row>
    <row r="217" spans="3:4" x14ac:dyDescent="0.25">
      <c r="C217" s="93"/>
      <c r="D217" s="93"/>
    </row>
    <row r="218" spans="3:4" x14ac:dyDescent="0.25">
      <c r="C218" s="93"/>
      <c r="D218" s="93"/>
    </row>
    <row r="219" spans="3:4" x14ac:dyDescent="0.25">
      <c r="C219" s="93"/>
      <c r="D219" s="93"/>
    </row>
    <row r="220" spans="3:4" x14ac:dyDescent="0.25">
      <c r="C220" s="93"/>
      <c r="D220" s="93"/>
    </row>
    <row r="221" spans="3:4" x14ac:dyDescent="0.25">
      <c r="C221" s="93"/>
      <c r="D221" s="93"/>
    </row>
    <row r="222" spans="3:4" x14ac:dyDescent="0.25">
      <c r="C222" s="93"/>
      <c r="D222" s="93"/>
    </row>
    <row r="223" spans="3:4" x14ac:dyDescent="0.25">
      <c r="C223" s="93"/>
      <c r="D223" s="93"/>
    </row>
    <row r="224" spans="3:4" x14ac:dyDescent="0.25">
      <c r="C224" s="93"/>
      <c r="D224" s="93"/>
    </row>
    <row r="225" spans="3:4" x14ac:dyDescent="0.25">
      <c r="C225" s="93"/>
      <c r="D225" s="93"/>
    </row>
    <row r="226" spans="3:4" x14ac:dyDescent="0.25">
      <c r="C226" s="93"/>
      <c r="D226" s="93"/>
    </row>
    <row r="227" spans="3:4" x14ac:dyDescent="0.25">
      <c r="C227" s="93"/>
      <c r="D227" s="93"/>
    </row>
    <row r="228" spans="3:4" x14ac:dyDescent="0.25">
      <c r="C228" s="93"/>
      <c r="D228" s="93"/>
    </row>
    <row r="229" spans="3:4" x14ac:dyDescent="0.25">
      <c r="C229" s="93"/>
      <c r="D229" s="93"/>
    </row>
    <row r="230" spans="3:4" x14ac:dyDescent="0.25">
      <c r="C230" s="93"/>
      <c r="D230" s="93"/>
    </row>
    <row r="231" spans="3:4" x14ac:dyDescent="0.25">
      <c r="C231" s="93"/>
      <c r="D231" s="93"/>
    </row>
    <row r="232" spans="3:4" x14ac:dyDescent="0.25">
      <c r="C232" s="93"/>
      <c r="D232" s="93"/>
    </row>
    <row r="233" spans="3:4" x14ac:dyDescent="0.25">
      <c r="C233" s="93"/>
      <c r="D233" s="93"/>
    </row>
    <row r="234" spans="3:4" x14ac:dyDescent="0.25">
      <c r="C234" s="93"/>
      <c r="D234" s="93"/>
    </row>
    <row r="235" spans="3:4" x14ac:dyDescent="0.25">
      <c r="C235" s="93"/>
      <c r="D235" s="93"/>
    </row>
    <row r="236" spans="3:4" x14ac:dyDescent="0.25">
      <c r="C236" s="93"/>
      <c r="D236" s="93"/>
    </row>
    <row r="237" spans="3:4" x14ac:dyDescent="0.25">
      <c r="C237" s="93"/>
      <c r="D237" s="93"/>
    </row>
    <row r="238" spans="3:4" x14ac:dyDescent="0.25">
      <c r="C238" s="93"/>
      <c r="D238" s="93"/>
    </row>
    <row r="239" spans="3:4" x14ac:dyDescent="0.25">
      <c r="C239" s="93"/>
      <c r="D239" s="93"/>
    </row>
    <row r="240" spans="3:4" x14ac:dyDescent="0.25">
      <c r="C240" s="93"/>
      <c r="D240" s="93"/>
    </row>
    <row r="241" spans="3:4" x14ac:dyDescent="0.25">
      <c r="C241" s="93"/>
      <c r="D241" s="93"/>
    </row>
    <row r="242" spans="3:4" x14ac:dyDescent="0.25">
      <c r="C242" s="93"/>
      <c r="D242" s="93"/>
    </row>
    <row r="243" spans="3:4" x14ac:dyDescent="0.25">
      <c r="C243" s="93"/>
      <c r="D243" s="93"/>
    </row>
    <row r="244" spans="3:4" x14ac:dyDescent="0.25">
      <c r="C244" s="93"/>
      <c r="D244" s="93"/>
    </row>
    <row r="245" spans="3:4" x14ac:dyDescent="0.25">
      <c r="C245" s="93"/>
      <c r="D245" s="93"/>
    </row>
    <row r="246" spans="3:4" x14ac:dyDescent="0.25">
      <c r="C246" s="93"/>
      <c r="D246" s="93"/>
    </row>
    <row r="247" spans="3:4" x14ac:dyDescent="0.25">
      <c r="C247" s="93"/>
      <c r="D247" s="93"/>
    </row>
    <row r="248" spans="3:4" x14ac:dyDescent="0.25">
      <c r="C248" s="93"/>
      <c r="D248" s="93"/>
    </row>
    <row r="249" spans="3:4" x14ac:dyDescent="0.25">
      <c r="C249" s="93"/>
      <c r="D249" s="93"/>
    </row>
    <row r="250" spans="3:4" x14ac:dyDescent="0.25">
      <c r="C250" s="93"/>
      <c r="D250" s="93"/>
    </row>
  </sheetData>
  <autoFilter ref="A13:AV142" xr:uid="{00000000-0009-0000-0000-000001000000}"/>
  <mergeCells count="55">
    <mergeCell ref="F1:L1"/>
    <mergeCell ref="E3:F3"/>
    <mergeCell ref="E5:J5"/>
    <mergeCell ref="E6:J6"/>
    <mergeCell ref="E7:J7"/>
    <mergeCell ref="L7:M7"/>
    <mergeCell ref="E137:H137"/>
    <mergeCell ref="K137:N137"/>
    <mergeCell ref="S137:U137"/>
    <mergeCell ref="W137:Y137"/>
    <mergeCell ref="AO10:AO13"/>
    <mergeCell ref="R10:Y11"/>
    <mergeCell ref="Z10:AC11"/>
    <mergeCell ref="AD10:AD13"/>
    <mergeCell ref="AE10:AE13"/>
    <mergeCell ref="AF10:AF13"/>
    <mergeCell ref="AA12:AA13"/>
    <mergeCell ref="AB12:AB13"/>
    <mergeCell ref="AC12:AC13"/>
    <mergeCell ref="AK10:AK13"/>
    <mergeCell ref="AI10:AI13"/>
    <mergeCell ref="H10:H13"/>
    <mergeCell ref="AR10:AR13"/>
    <mergeCell ref="AS10:AS13"/>
    <mergeCell ref="AU10:AU13"/>
    <mergeCell ref="AV10:AV13"/>
    <mergeCell ref="K12:N12"/>
    <mergeCell ref="O12:Q12"/>
    <mergeCell ref="R12:U12"/>
    <mergeCell ref="W12:Y12"/>
    <mergeCell ref="Z12:Z13"/>
    <mergeCell ref="AG10:AG13"/>
    <mergeCell ref="AH10:AH13"/>
    <mergeCell ref="AJ10:AJ13"/>
    <mergeCell ref="AL10:AL13"/>
    <mergeCell ref="AM10:AM13"/>
    <mergeCell ref="AN10:AN13"/>
    <mergeCell ref="K10:Q11"/>
    <mergeCell ref="E8:J8"/>
    <mergeCell ref="L8:N8"/>
    <mergeCell ref="E9:J9"/>
    <mergeCell ref="A10:A13"/>
    <mergeCell ref="E10:E13"/>
    <mergeCell ref="F10:F13"/>
    <mergeCell ref="G10:G13"/>
    <mergeCell ref="C10:C13"/>
    <mergeCell ref="D10:D13"/>
    <mergeCell ref="B10:B13"/>
    <mergeCell ref="L132:L133"/>
    <mergeCell ref="L128:L129"/>
    <mergeCell ref="AP10:AP13"/>
    <mergeCell ref="I10:I13"/>
    <mergeCell ref="J10:J13"/>
    <mergeCell ref="S18:S19"/>
    <mergeCell ref="T18:T19"/>
  </mergeCells>
  <hyperlinks>
    <hyperlink ref="A132" r:id="rId1" display="Kevin McKenna, Erin Cross" xr:uid="{00000000-0004-0000-0100-000000000000}"/>
    <hyperlink ref="A38" r:id="rId2" xr:uid="{00000000-0004-0000-0100-000003000000}"/>
    <hyperlink ref="A40" r:id="rId3" xr:uid="{00000000-0004-0000-0100-000004000000}"/>
    <hyperlink ref="A46" r:id="rId4" display="Lydie du Bousquet, Julie Peyre" xr:uid="{00000000-0004-0000-0100-000005000000}"/>
    <hyperlink ref="A50" r:id="rId5" display="François Puitg" xr:uid="{00000000-0004-0000-0100-000006000000}"/>
    <hyperlink ref="A112" r:id="rId6" display="Fabienne Giraud-Guillot" xr:uid="{00000000-0004-0000-0100-000007000000}"/>
    <hyperlink ref="A14" r:id="rId7" xr:uid="{00000000-0004-0000-0100-000008000000}"/>
    <hyperlink ref="A34" r:id="rId8" xr:uid="{00000000-0004-0000-0100-000009000000}"/>
    <hyperlink ref="A63" r:id="rId9" xr:uid="{00000000-0004-0000-0100-00000A000000}"/>
    <hyperlink ref="A48" r:id="rId10" display="Lydie du Bousquet, Anne Letréguilly " xr:uid="{00000000-0004-0000-0100-00000B000000}"/>
    <hyperlink ref="A52" r:id="rId11" display="Franck Iutzeler, Julien Chevallier" xr:uid="{00000000-0004-0000-0100-00000C000000}"/>
    <hyperlink ref="A18" r:id="rId12" xr:uid="{00000000-0004-0000-0100-00000D000000}"/>
    <hyperlink ref="A60" r:id="rId13" display="Zindine Djadli" xr:uid="{00000000-0004-0000-0100-00000E000000}"/>
    <hyperlink ref="A44" r:id="rId14" xr:uid="{00000000-0004-0000-0100-00000F000000}"/>
    <hyperlink ref="A76" r:id="rId15" xr:uid="{00000000-0004-0000-0100-000010000000}"/>
    <hyperlink ref="A78" r:id="rId16" xr:uid="{00000000-0004-0000-0100-000011000000}"/>
    <hyperlink ref="A87" r:id="rId17" display="Julien Faivre, Cédric d'Ham" xr:uid="{00000000-0004-0000-0100-000014000000}"/>
    <hyperlink ref="A69" r:id="rId18" display="Jean Fasel" xr:uid="{00000000-0004-0000-0100-000017000000}"/>
    <hyperlink ref="A42" r:id="rId19" display="Vincent Garnero" xr:uid="{00000000-0004-0000-0100-000019000000}"/>
    <hyperlink ref="A32" r:id="rId20" xr:uid="{00000000-0004-0000-0100-00001C000000}"/>
    <hyperlink ref="A95" r:id="rId21" xr:uid="{00000000-0004-0000-0100-00001E000000}"/>
    <hyperlink ref="A22" r:id="rId22" display="Sébastien Carret" xr:uid="{00000000-0004-0000-0100-00001F000000}"/>
    <hyperlink ref="A74" r:id="rId23" xr:uid="{00000000-0004-0000-0100-000024000000}"/>
    <hyperlink ref="A67" r:id="rId24" display="Eric Bonnetier" xr:uid="{00000000-0004-0000-0100-000025000000}"/>
    <hyperlink ref="A24" r:id="rId25" display="Isabelle Gautier-Luneau, Isabelle Pernin-Wetzel" xr:uid="{00000000-0004-0000-0100-000027000000}"/>
    <hyperlink ref="A16" r:id="rId26" xr:uid="{4FB81C48-8BC3-471D-B9DE-DC865DDE6C3B}"/>
    <hyperlink ref="A20" r:id="rId27" xr:uid="{924E26B5-208E-4934-927E-52A6CA1AAB28}"/>
    <hyperlink ref="A54" r:id="rId28" display="Thierry Gallay" xr:uid="{8BB5EEDD-46D4-415D-B395-DABD0AC939F5}"/>
    <hyperlink ref="A65" r:id="rId29" display="Eric Blayo" xr:uid="{4EBB4453-B5E1-48BF-87FB-ACAE15D9F041}"/>
    <hyperlink ref="A83" r:id="rId30" xr:uid="{D7A1546C-D4F9-4261-906D-72BBFA52B23C}"/>
    <hyperlink ref="A89" r:id="rId31" xr:uid="{7709F157-40BE-46D6-9CEA-DD2FE428B56E}"/>
    <hyperlink ref="A85" r:id="rId32" xr:uid="{7D70BB8A-5331-444C-8637-87294383BA6B}"/>
    <hyperlink ref="A91" r:id="rId33" xr:uid="{8433CD22-4E56-49CB-B771-004E5DC3BAE9}"/>
    <hyperlink ref="A98" r:id="rId34" xr:uid="{CAEA2E3C-241E-4327-AABA-C77F8BB78C0C}"/>
    <hyperlink ref="A110" r:id="rId35" xr:uid="{9C145E89-ACC1-4A08-9C4D-45E0095DE535}"/>
    <hyperlink ref="A26" r:id="rId36" display="Sébastien Carret" xr:uid="{DBA14DBF-B1EB-4ABA-8DAE-03DF284DB6FA}"/>
    <hyperlink ref="A28" r:id="rId37" display="Sébastien Carret" xr:uid="{CAA3E544-0F49-4CB2-AD67-4B9FF934F259}"/>
    <hyperlink ref="A30" r:id="rId38" display="Sébastien Carret" xr:uid="{05372D55-71E9-4CD0-8361-D1646134FA8E}"/>
    <hyperlink ref="A71" r:id="rId39" display="Zindine Djadli" xr:uid="{E39278AE-4000-4FA7-89E8-B5CB7DFAD0F6}"/>
  </hyperlinks>
  <printOptions horizontalCentered="1"/>
  <pageMargins left="0.11811023622047245" right="0.11811023622047245" top="0.35433070866141736" bottom="0.35433070866141736" header="0.31496062992125984" footer="0.31496062992125984"/>
  <pageSetup paperSize="9" scale="22" fitToHeight="2" orientation="landscape" cellComments="asDisplayed" r:id="rId40"/>
  <ignoredErrors>
    <ignoredError sqref="AR131" formula="1"/>
  </ignoredErrors>
  <drawing r:id="rId41"/>
  <legacyDrawing r:id="rId4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pageSetUpPr fitToPage="1"/>
  </sheetPr>
  <dimension ref="A1:BC145"/>
  <sheetViews>
    <sheetView topLeftCell="E1" zoomScale="80" zoomScaleNormal="80" zoomScaleSheetLayoutView="80" workbookViewId="0">
      <selection activeCell="W28" sqref="W28"/>
    </sheetView>
  </sheetViews>
  <sheetFormatPr baseColWidth="10" defaultColWidth="10.85546875" defaultRowHeight="15.75" x14ac:dyDescent="0.25"/>
  <cols>
    <col min="1" max="1" width="40.7109375" style="90" customWidth="1"/>
    <col min="2" max="2" width="10" style="27" customWidth="1"/>
    <col min="3" max="4" width="27.42578125" style="94" customWidth="1"/>
    <col min="5" max="5" width="75.7109375" style="145" customWidth="1"/>
    <col min="6" max="6" width="21.28515625" style="146" customWidth="1"/>
    <col min="7" max="10" width="10.7109375" style="146" customWidth="1"/>
    <col min="11" max="11" width="29.85546875" style="146" customWidth="1"/>
    <col min="12" max="12" width="10.7109375" style="177" customWidth="1"/>
    <col min="13" max="13" width="10.7109375" style="146" customWidth="1"/>
    <col min="14" max="16" width="10.7109375" style="177" customWidth="1"/>
    <col min="17" max="17" width="10.7109375" style="146" customWidth="1"/>
    <col min="18" max="18" width="15.7109375" style="146" customWidth="1"/>
    <col min="19" max="19" width="10.7109375" style="146" customWidth="1"/>
    <col min="20" max="20" width="10.7109375" style="177" customWidth="1"/>
    <col min="21" max="21" width="15.7109375" style="145" customWidth="1"/>
    <col min="22" max="24" width="10.7109375" style="177" customWidth="1"/>
    <col min="25" max="25" width="10.7109375" style="146" customWidth="1"/>
    <col min="26" max="29" width="11.42578125" style="146"/>
    <col min="30" max="49" width="10.85546875" style="146" customWidth="1"/>
    <col min="50" max="50" width="10.85546875" style="145" customWidth="1"/>
    <col min="51" max="51" width="11.42578125" style="146" customWidth="1"/>
    <col min="52" max="52" width="11.42578125" style="147" customWidth="1"/>
    <col min="53" max="53" width="11.42578125" style="146" customWidth="1"/>
    <col min="54" max="55" width="11.42578125" style="148" customWidth="1"/>
    <col min="56" max="16384" width="10.85546875" style="145"/>
  </cols>
  <sheetData>
    <row r="1" spans="1:55" s="33" customFormat="1" ht="15" x14ac:dyDescent="0.25">
      <c r="A1" s="87"/>
      <c r="C1" s="282"/>
      <c r="D1" s="282"/>
      <c r="F1" s="715" t="s">
        <v>16</v>
      </c>
      <c r="G1" s="715"/>
      <c r="H1" s="715"/>
      <c r="I1" s="715"/>
      <c r="J1" s="715"/>
      <c r="K1" s="715"/>
      <c r="L1" s="715"/>
      <c r="M1" s="125"/>
      <c r="N1" s="125"/>
      <c r="O1" s="125"/>
      <c r="T1" s="283"/>
      <c r="V1" s="283"/>
      <c r="W1" s="283"/>
      <c r="X1" s="283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Y1" s="32"/>
      <c r="AZ1" s="34"/>
      <c r="BA1" s="32"/>
      <c r="BB1" s="284"/>
      <c r="BC1" s="284"/>
    </row>
    <row r="2" spans="1:55" s="33" customFormat="1" ht="15" x14ac:dyDescent="0.25">
      <c r="A2" s="87"/>
      <c r="C2" s="282"/>
      <c r="D2" s="282"/>
      <c r="F2" s="125"/>
      <c r="G2" s="125"/>
      <c r="H2" s="125"/>
      <c r="I2" s="125"/>
      <c r="J2" s="125"/>
      <c r="K2" s="125"/>
      <c r="L2" s="125"/>
      <c r="M2" s="125"/>
      <c r="N2" s="125"/>
      <c r="O2" s="125"/>
      <c r="T2" s="283"/>
      <c r="V2" s="283"/>
      <c r="W2" s="283"/>
      <c r="X2" s="283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Y2" s="32"/>
      <c r="AZ2" s="34"/>
      <c r="BA2" s="32"/>
      <c r="BB2" s="284"/>
      <c r="BC2" s="284"/>
    </row>
    <row r="3" spans="1:55" s="33" customFormat="1" ht="15" x14ac:dyDescent="0.25">
      <c r="A3" s="87"/>
      <c r="C3" s="282"/>
      <c r="D3" s="282"/>
      <c r="E3" s="786" t="s">
        <v>420</v>
      </c>
      <c r="F3" s="786"/>
      <c r="L3" s="145" t="s">
        <v>904</v>
      </c>
      <c r="T3" s="283"/>
      <c r="V3" s="283"/>
      <c r="W3" s="283"/>
      <c r="X3" s="283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Y3" s="32"/>
      <c r="AZ3" s="34"/>
      <c r="BA3" s="32"/>
      <c r="BB3" s="284"/>
      <c r="BC3" s="284"/>
    </row>
    <row r="4" spans="1:55" s="33" customFormat="1" thickBot="1" x14ac:dyDescent="0.3">
      <c r="A4" s="87"/>
      <c r="C4" s="282"/>
      <c r="D4" s="282"/>
      <c r="T4" s="283"/>
      <c r="V4" s="283"/>
      <c r="W4" s="283"/>
      <c r="X4" s="283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Y4" s="32"/>
      <c r="AZ4" s="34"/>
      <c r="BA4" s="32"/>
      <c r="BB4" s="284"/>
      <c r="BC4" s="284"/>
    </row>
    <row r="5" spans="1:55" s="33" customFormat="1" ht="20.100000000000001" customHeight="1" x14ac:dyDescent="0.25">
      <c r="A5" s="28"/>
      <c r="B5" s="29"/>
      <c r="C5" s="93"/>
      <c r="D5" s="93"/>
      <c r="E5" s="716" t="s">
        <v>407</v>
      </c>
      <c r="F5" s="717"/>
      <c r="G5" s="717"/>
      <c r="H5" s="717"/>
      <c r="I5" s="717"/>
      <c r="J5" s="717"/>
      <c r="K5" s="20" t="s">
        <v>408</v>
      </c>
      <c r="L5" s="20" t="s">
        <v>409</v>
      </c>
      <c r="M5" s="19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1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BA5" s="32"/>
      <c r="BB5" s="34"/>
      <c r="BC5" s="32"/>
    </row>
    <row r="6" spans="1:55" s="33" customFormat="1" ht="20.100000000000001" customHeight="1" x14ac:dyDescent="0.25">
      <c r="A6" s="28"/>
      <c r="B6" s="29"/>
      <c r="C6" s="93"/>
      <c r="D6" s="93"/>
      <c r="E6" s="709" t="s">
        <v>410</v>
      </c>
      <c r="F6" s="710"/>
      <c r="G6" s="710"/>
      <c r="H6" s="710"/>
      <c r="I6" s="710"/>
      <c r="J6" s="710"/>
      <c r="K6" s="17" t="s">
        <v>411</v>
      </c>
      <c r="L6" s="17" t="s">
        <v>412</v>
      </c>
      <c r="M6" s="18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6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BA6" s="32"/>
      <c r="BB6" s="34"/>
      <c r="BC6" s="32"/>
    </row>
    <row r="7" spans="1:55" s="33" customFormat="1" ht="20.100000000000001" customHeight="1" x14ac:dyDescent="0.25">
      <c r="A7" s="28"/>
      <c r="B7" s="29"/>
      <c r="C7" s="93"/>
      <c r="D7" s="93"/>
      <c r="E7" s="709" t="s">
        <v>413</v>
      </c>
      <c r="F7" s="710"/>
      <c r="G7" s="710"/>
      <c r="H7" s="710"/>
      <c r="I7" s="710"/>
      <c r="J7" s="710"/>
      <c r="K7" s="16" t="s">
        <v>414</v>
      </c>
      <c r="L7" s="711" t="s">
        <v>415</v>
      </c>
      <c r="M7" s="712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6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BA7" s="32"/>
      <c r="BB7" s="34"/>
      <c r="BC7" s="32"/>
    </row>
    <row r="8" spans="1:55" s="33" customFormat="1" ht="20.100000000000001" customHeight="1" x14ac:dyDescent="0.25">
      <c r="A8" s="28"/>
      <c r="B8" s="29"/>
      <c r="C8" s="93"/>
      <c r="D8" s="93"/>
      <c r="E8" s="709" t="s">
        <v>416</v>
      </c>
      <c r="F8" s="710"/>
      <c r="G8" s="710"/>
      <c r="H8" s="710"/>
      <c r="I8" s="710"/>
      <c r="J8" s="710"/>
      <c r="K8" s="17" t="s">
        <v>417</v>
      </c>
      <c r="L8" s="711" t="s">
        <v>418</v>
      </c>
      <c r="M8" s="712"/>
      <c r="N8" s="712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6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BA8" s="32"/>
      <c r="BB8" s="34"/>
      <c r="BC8" s="32"/>
    </row>
    <row r="9" spans="1:55" s="33" customFormat="1" ht="20.100000000000001" customHeight="1" thickBot="1" x14ac:dyDescent="0.3">
      <c r="A9" s="28"/>
      <c r="B9" s="29"/>
      <c r="C9" s="93"/>
      <c r="D9" s="93"/>
      <c r="E9" s="713" t="s">
        <v>419</v>
      </c>
      <c r="F9" s="714"/>
      <c r="G9" s="714"/>
      <c r="H9" s="714"/>
      <c r="I9" s="714"/>
      <c r="J9" s="714"/>
      <c r="K9" s="37"/>
      <c r="L9" s="22"/>
      <c r="M9" s="23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9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BA9" s="32"/>
      <c r="BB9" s="34"/>
      <c r="BC9" s="32"/>
    </row>
    <row r="10" spans="1:55" ht="15" customHeight="1" thickTop="1" x14ac:dyDescent="0.25">
      <c r="A10" s="671" t="s">
        <v>30</v>
      </c>
      <c r="B10" s="676" t="s">
        <v>396</v>
      </c>
      <c r="C10" s="664" t="s">
        <v>861</v>
      </c>
      <c r="D10" s="668" t="s">
        <v>862</v>
      </c>
      <c r="E10" s="655" t="s">
        <v>401</v>
      </c>
      <c r="F10" s="658" t="s">
        <v>22</v>
      </c>
      <c r="G10" s="658" t="s">
        <v>2</v>
      </c>
      <c r="H10" s="658" t="s">
        <v>0</v>
      </c>
      <c r="I10" s="685" t="s">
        <v>1</v>
      </c>
      <c r="J10" s="658" t="s">
        <v>17</v>
      </c>
      <c r="K10" s="679" t="s">
        <v>23</v>
      </c>
      <c r="L10" s="680"/>
      <c r="M10" s="680"/>
      <c r="N10" s="680"/>
      <c r="O10" s="680"/>
      <c r="P10" s="680"/>
      <c r="Q10" s="681"/>
      <c r="R10" s="679" t="s">
        <v>23</v>
      </c>
      <c r="S10" s="680"/>
      <c r="T10" s="680"/>
      <c r="U10" s="680"/>
      <c r="V10" s="680"/>
      <c r="W10" s="680"/>
      <c r="X10" s="680"/>
      <c r="Y10" s="681"/>
      <c r="Z10" s="689" t="s">
        <v>3</v>
      </c>
      <c r="AA10" s="690"/>
      <c r="AB10" s="690"/>
      <c r="AC10" s="691"/>
      <c r="AD10" s="757" t="s">
        <v>147</v>
      </c>
      <c r="AE10" s="757" t="s">
        <v>68</v>
      </c>
      <c r="AF10" s="760" t="s">
        <v>148</v>
      </c>
      <c r="AG10" s="774" t="s">
        <v>402</v>
      </c>
      <c r="AH10" s="774" t="s">
        <v>403</v>
      </c>
      <c r="AI10" s="754" t="s">
        <v>149</v>
      </c>
      <c r="AJ10" s="754" t="s">
        <v>404</v>
      </c>
      <c r="AK10" s="754" t="s">
        <v>150</v>
      </c>
      <c r="AL10" s="777" t="s">
        <v>405</v>
      </c>
      <c r="AM10" s="754" t="s">
        <v>82</v>
      </c>
      <c r="AN10" s="754" t="s">
        <v>385</v>
      </c>
      <c r="AO10" s="745" t="s">
        <v>153</v>
      </c>
      <c r="AP10" s="771" t="s">
        <v>152</v>
      </c>
      <c r="AQ10" s="765" t="s">
        <v>151</v>
      </c>
      <c r="AR10" s="748" t="s">
        <v>72</v>
      </c>
      <c r="AS10" s="751" t="s">
        <v>154</v>
      </c>
      <c r="AT10" s="754" t="s">
        <v>155</v>
      </c>
      <c r="AU10" s="754" t="s">
        <v>74</v>
      </c>
      <c r="AV10" s="754" t="s">
        <v>406</v>
      </c>
      <c r="AW10" s="768" t="s">
        <v>469</v>
      </c>
      <c r="AY10" s="763" t="s">
        <v>83</v>
      </c>
      <c r="AZ10" s="764" t="s">
        <v>86</v>
      </c>
      <c r="BB10" s="744" t="s">
        <v>84</v>
      </c>
      <c r="BC10" s="744" t="s">
        <v>85</v>
      </c>
    </row>
    <row r="11" spans="1:55" ht="15.75" customHeight="1" thickBot="1" x14ac:dyDescent="0.3">
      <c r="A11" s="672"/>
      <c r="B11" s="677"/>
      <c r="C11" s="665"/>
      <c r="D11" s="669"/>
      <c r="E11" s="656"/>
      <c r="F11" s="659"/>
      <c r="G11" s="659"/>
      <c r="H11" s="659"/>
      <c r="I11" s="674"/>
      <c r="J11" s="674"/>
      <c r="K11" s="682"/>
      <c r="L11" s="683"/>
      <c r="M11" s="683"/>
      <c r="N11" s="683"/>
      <c r="O11" s="683"/>
      <c r="P11" s="683"/>
      <c r="Q11" s="684"/>
      <c r="R11" s="682"/>
      <c r="S11" s="683"/>
      <c r="T11" s="683"/>
      <c r="U11" s="683"/>
      <c r="V11" s="683"/>
      <c r="W11" s="683"/>
      <c r="X11" s="683"/>
      <c r="Y11" s="684"/>
      <c r="Z11" s="692"/>
      <c r="AA11" s="693"/>
      <c r="AB11" s="693"/>
      <c r="AC11" s="694"/>
      <c r="AD11" s="758"/>
      <c r="AE11" s="758"/>
      <c r="AF11" s="761"/>
      <c r="AG11" s="775"/>
      <c r="AH11" s="775"/>
      <c r="AI11" s="755"/>
      <c r="AJ11" s="755"/>
      <c r="AK11" s="755"/>
      <c r="AL11" s="778"/>
      <c r="AM11" s="755"/>
      <c r="AN11" s="755"/>
      <c r="AO11" s="746"/>
      <c r="AP11" s="772"/>
      <c r="AQ11" s="766"/>
      <c r="AR11" s="749"/>
      <c r="AS11" s="752"/>
      <c r="AT11" s="755"/>
      <c r="AU11" s="755"/>
      <c r="AV11" s="755"/>
      <c r="AW11" s="769"/>
      <c r="AY11" s="763"/>
      <c r="AZ11" s="764"/>
      <c r="BB11" s="744"/>
      <c r="BC11" s="744"/>
    </row>
    <row r="12" spans="1:55" ht="15.75" customHeight="1" thickBot="1" x14ac:dyDescent="0.3">
      <c r="A12" s="672"/>
      <c r="B12" s="677"/>
      <c r="C12" s="665"/>
      <c r="D12" s="669"/>
      <c r="E12" s="656"/>
      <c r="F12" s="659"/>
      <c r="G12" s="659"/>
      <c r="H12" s="659"/>
      <c r="I12" s="674"/>
      <c r="J12" s="674"/>
      <c r="K12" s="661" t="s">
        <v>21</v>
      </c>
      <c r="L12" s="662"/>
      <c r="M12" s="662"/>
      <c r="N12" s="662"/>
      <c r="O12" s="661" t="s">
        <v>24</v>
      </c>
      <c r="P12" s="662"/>
      <c r="Q12" s="663"/>
      <c r="R12" s="661" t="s">
        <v>14</v>
      </c>
      <c r="S12" s="662"/>
      <c r="T12" s="662"/>
      <c r="U12" s="662"/>
      <c r="V12" s="662"/>
      <c r="W12" s="661" t="s">
        <v>24</v>
      </c>
      <c r="X12" s="662"/>
      <c r="Y12" s="663"/>
      <c r="Z12" s="695" t="s">
        <v>5</v>
      </c>
      <c r="AA12" s="697" t="s">
        <v>7</v>
      </c>
      <c r="AB12" s="699" t="s">
        <v>6</v>
      </c>
      <c r="AC12" s="701" t="s">
        <v>8</v>
      </c>
      <c r="AD12" s="758"/>
      <c r="AE12" s="758"/>
      <c r="AF12" s="761"/>
      <c r="AG12" s="775"/>
      <c r="AH12" s="775"/>
      <c r="AI12" s="755"/>
      <c r="AJ12" s="755"/>
      <c r="AK12" s="755"/>
      <c r="AL12" s="778"/>
      <c r="AM12" s="755"/>
      <c r="AN12" s="755"/>
      <c r="AO12" s="746"/>
      <c r="AP12" s="772"/>
      <c r="AQ12" s="766"/>
      <c r="AR12" s="749"/>
      <c r="AS12" s="752"/>
      <c r="AT12" s="755"/>
      <c r="AU12" s="755"/>
      <c r="AV12" s="755"/>
      <c r="AW12" s="769"/>
      <c r="AY12" s="763"/>
      <c r="AZ12" s="764"/>
      <c r="BB12" s="744"/>
      <c r="BC12" s="744"/>
    </row>
    <row r="13" spans="1:55" ht="72" customHeight="1" thickBot="1" x14ac:dyDescent="0.3">
      <c r="A13" s="673"/>
      <c r="B13" s="678"/>
      <c r="C13" s="666"/>
      <c r="D13" s="670"/>
      <c r="E13" s="657"/>
      <c r="F13" s="660"/>
      <c r="G13" s="660"/>
      <c r="H13" s="660"/>
      <c r="I13" s="675"/>
      <c r="J13" s="675"/>
      <c r="K13" s="8" t="s">
        <v>25</v>
      </c>
      <c r="L13" s="346" t="s">
        <v>18</v>
      </c>
      <c r="M13" s="10" t="s">
        <v>26</v>
      </c>
      <c r="N13" s="348" t="s">
        <v>19</v>
      </c>
      <c r="O13" s="223" t="s">
        <v>15</v>
      </c>
      <c r="P13" s="224" t="s">
        <v>10</v>
      </c>
      <c r="Q13" s="1" t="s">
        <v>9</v>
      </c>
      <c r="R13" s="7" t="s">
        <v>27</v>
      </c>
      <c r="S13" s="21" t="s">
        <v>28</v>
      </c>
      <c r="T13" s="12" t="s">
        <v>18</v>
      </c>
      <c r="U13" s="13" t="s">
        <v>29</v>
      </c>
      <c r="V13" s="639" t="s">
        <v>20</v>
      </c>
      <c r="W13" s="630" t="s">
        <v>15</v>
      </c>
      <c r="X13" s="224" t="s">
        <v>10</v>
      </c>
      <c r="Y13" s="15" t="s">
        <v>9</v>
      </c>
      <c r="Z13" s="696"/>
      <c r="AA13" s="698"/>
      <c r="AB13" s="700"/>
      <c r="AC13" s="702"/>
      <c r="AD13" s="759"/>
      <c r="AE13" s="759"/>
      <c r="AF13" s="762"/>
      <c r="AG13" s="776"/>
      <c r="AH13" s="776"/>
      <c r="AI13" s="756"/>
      <c r="AJ13" s="756"/>
      <c r="AK13" s="756"/>
      <c r="AL13" s="779"/>
      <c r="AM13" s="756"/>
      <c r="AN13" s="756"/>
      <c r="AO13" s="747"/>
      <c r="AP13" s="773"/>
      <c r="AQ13" s="767"/>
      <c r="AR13" s="750"/>
      <c r="AS13" s="753"/>
      <c r="AT13" s="756"/>
      <c r="AU13" s="756"/>
      <c r="AV13" s="756"/>
      <c r="AW13" s="770"/>
      <c r="AY13" s="763"/>
      <c r="AZ13" s="764"/>
      <c r="BB13" s="744"/>
      <c r="BC13" s="744"/>
    </row>
    <row r="14" spans="1:55" ht="20.100000000000001" customHeight="1" x14ac:dyDescent="0.25">
      <c r="A14" s="121" t="s">
        <v>849</v>
      </c>
      <c r="B14" s="112"/>
      <c r="C14" s="624" t="s">
        <v>866</v>
      </c>
      <c r="D14" s="113"/>
      <c r="E14" s="437" t="s">
        <v>198</v>
      </c>
      <c r="F14" s="132" t="s">
        <v>798</v>
      </c>
      <c r="G14" s="132" t="s">
        <v>156</v>
      </c>
      <c r="H14" s="167" t="s">
        <v>47</v>
      </c>
      <c r="I14" s="132">
        <v>6</v>
      </c>
      <c r="J14" s="132">
        <v>2</v>
      </c>
      <c r="K14" s="443" t="s">
        <v>919</v>
      </c>
      <c r="L14" s="444">
        <v>0.3</v>
      </c>
      <c r="M14" s="440" t="s">
        <v>683</v>
      </c>
      <c r="N14" s="640">
        <v>0.5</v>
      </c>
      <c r="O14" s="438"/>
      <c r="P14" s="438"/>
      <c r="Q14" s="439" t="s">
        <v>39</v>
      </c>
      <c r="R14" s="441" t="s">
        <v>9</v>
      </c>
      <c r="S14" s="440" t="s">
        <v>80</v>
      </c>
      <c r="T14" s="445">
        <v>0.3</v>
      </c>
      <c r="U14" s="441" t="s">
        <v>683</v>
      </c>
      <c r="V14" s="640">
        <v>0.5</v>
      </c>
      <c r="W14" s="438"/>
      <c r="X14" s="438"/>
      <c r="Y14" s="442" t="s">
        <v>39</v>
      </c>
      <c r="Z14" s="141">
        <v>30</v>
      </c>
      <c r="AA14" s="142"/>
      <c r="AB14" s="142">
        <v>15</v>
      </c>
      <c r="AC14" s="140">
        <v>14</v>
      </c>
      <c r="AD14" s="141" t="s">
        <v>32</v>
      </c>
      <c r="AE14" s="285"/>
      <c r="AF14" s="285"/>
      <c r="AG14" s="285" t="s">
        <v>32</v>
      </c>
      <c r="AH14" s="285"/>
      <c r="AI14" s="285"/>
      <c r="AJ14" s="285"/>
      <c r="AK14" s="285"/>
      <c r="AL14" s="285"/>
      <c r="AM14" s="285"/>
      <c r="AN14" s="285"/>
      <c r="AO14" s="142"/>
      <c r="AP14" s="142"/>
      <c r="AQ14" s="142"/>
      <c r="AR14" s="142"/>
      <c r="AS14" s="142"/>
      <c r="AT14" s="142"/>
      <c r="AU14" s="142"/>
      <c r="AV14" s="143"/>
      <c r="AW14" s="144" t="s">
        <v>39</v>
      </c>
      <c r="AY14" s="146">
        <f>SUM(Z14:AC14)</f>
        <v>59</v>
      </c>
      <c r="AZ14" s="147">
        <f>AY14/I14</f>
        <v>9.8333333333333339</v>
      </c>
      <c r="BB14" s="148">
        <f>L14+L15+N14</f>
        <v>1</v>
      </c>
      <c r="BC14" s="148">
        <f>T14+T15+V14</f>
        <v>1</v>
      </c>
    </row>
    <row r="15" spans="1:55" ht="20.100000000000001" customHeight="1" x14ac:dyDescent="0.25">
      <c r="A15" s="114"/>
      <c r="B15" s="116"/>
      <c r="C15" s="625"/>
      <c r="D15" s="115"/>
      <c r="E15" s="393"/>
      <c r="F15" s="150"/>
      <c r="G15" s="150"/>
      <c r="H15" s="151"/>
      <c r="I15" s="150"/>
      <c r="J15" s="150"/>
      <c r="K15" s="390" t="s">
        <v>920</v>
      </c>
      <c r="L15" s="383">
        <v>0.2</v>
      </c>
      <c r="M15" s="371"/>
      <c r="N15" s="454"/>
      <c r="O15" s="368"/>
      <c r="P15" s="368"/>
      <c r="Q15" s="374"/>
      <c r="R15" s="410"/>
      <c r="S15" s="371" t="s">
        <v>80</v>
      </c>
      <c r="T15" s="385">
        <v>0.2</v>
      </c>
      <c r="U15" s="410"/>
      <c r="V15" s="454"/>
      <c r="W15" s="368"/>
      <c r="X15" s="368"/>
      <c r="Y15" s="411"/>
      <c r="Z15" s="62"/>
      <c r="AA15" s="63"/>
      <c r="AB15" s="63"/>
      <c r="AC15" s="64"/>
      <c r="AD15" s="62" t="s">
        <v>32</v>
      </c>
      <c r="AE15" s="189"/>
      <c r="AF15" s="189"/>
      <c r="AG15" s="189" t="s">
        <v>32</v>
      </c>
      <c r="AH15" s="189"/>
      <c r="AI15" s="189"/>
      <c r="AJ15" s="189"/>
      <c r="AK15" s="189"/>
      <c r="AL15" s="189"/>
      <c r="AM15" s="189"/>
      <c r="AN15" s="189"/>
      <c r="AO15" s="63"/>
      <c r="AP15" s="63"/>
      <c r="AQ15" s="63"/>
      <c r="AR15" s="63"/>
      <c r="AS15" s="63"/>
      <c r="AT15" s="63"/>
      <c r="AU15" s="63"/>
      <c r="AV15" s="70"/>
      <c r="AW15" s="64" t="s">
        <v>39</v>
      </c>
    </row>
    <row r="16" spans="1:55" ht="20.100000000000001" customHeight="1" x14ac:dyDescent="0.25">
      <c r="A16" s="25" t="s">
        <v>337</v>
      </c>
      <c r="B16" s="52"/>
      <c r="C16" s="123" t="s">
        <v>866</v>
      </c>
      <c r="D16" s="461"/>
      <c r="E16" s="159" t="s">
        <v>199</v>
      </c>
      <c r="F16" s="160" t="s">
        <v>787</v>
      </c>
      <c r="G16" s="160" t="s">
        <v>157</v>
      </c>
      <c r="H16" s="167" t="s">
        <v>47</v>
      </c>
      <c r="I16" s="160">
        <v>6</v>
      </c>
      <c r="J16" s="160">
        <v>2</v>
      </c>
      <c r="K16" s="161" t="s">
        <v>688</v>
      </c>
      <c r="L16" s="339">
        <v>0.2</v>
      </c>
      <c r="M16" s="608" t="s">
        <v>675</v>
      </c>
      <c r="N16" s="162">
        <v>0.5</v>
      </c>
      <c r="O16" s="163"/>
      <c r="P16" s="163"/>
      <c r="Q16" s="164" t="s">
        <v>39</v>
      </c>
      <c r="R16" s="165" t="s">
        <v>9</v>
      </c>
      <c r="S16" s="161" t="s">
        <v>80</v>
      </c>
      <c r="T16" s="169">
        <v>0.2</v>
      </c>
      <c r="U16" s="165" t="s">
        <v>675</v>
      </c>
      <c r="V16" s="162">
        <v>0.5</v>
      </c>
      <c r="W16" s="163"/>
      <c r="X16" s="163"/>
      <c r="Y16" s="167" t="s">
        <v>39</v>
      </c>
      <c r="Z16" s="59">
        <v>28.5</v>
      </c>
      <c r="AA16" s="60"/>
      <c r="AB16" s="60">
        <v>21</v>
      </c>
      <c r="AC16" s="167">
        <v>12</v>
      </c>
      <c r="AD16" s="59" t="s">
        <v>32</v>
      </c>
      <c r="AE16" s="188"/>
      <c r="AF16" s="188" t="s">
        <v>32</v>
      </c>
      <c r="AG16" s="188" t="s">
        <v>32</v>
      </c>
      <c r="AH16" s="188"/>
      <c r="AI16" s="188"/>
      <c r="AJ16" s="188"/>
      <c r="AK16" s="188"/>
      <c r="AL16" s="188"/>
      <c r="AM16" s="188"/>
      <c r="AN16" s="188"/>
      <c r="AO16" s="60"/>
      <c r="AP16" s="60"/>
      <c r="AQ16" s="60"/>
      <c r="AR16" s="60"/>
      <c r="AS16" s="60"/>
      <c r="AT16" s="60"/>
      <c r="AU16" s="60"/>
      <c r="AV16" s="69"/>
      <c r="AW16" s="61" t="s">
        <v>39</v>
      </c>
      <c r="AY16" s="146">
        <f>SUM(Z16:AC16)</f>
        <v>61.5</v>
      </c>
      <c r="AZ16" s="147">
        <f>AY16/I16</f>
        <v>10.25</v>
      </c>
      <c r="BB16" s="148">
        <f>L16+L17+N16</f>
        <v>1</v>
      </c>
      <c r="BC16" s="148">
        <f>T16+T17+V16</f>
        <v>1</v>
      </c>
    </row>
    <row r="17" spans="1:55" ht="20.100000000000001" customHeight="1" x14ac:dyDescent="0.25">
      <c r="A17" s="109"/>
      <c r="B17" s="110"/>
      <c r="C17" s="118"/>
      <c r="D17" s="462"/>
      <c r="E17" s="149"/>
      <c r="F17" s="150"/>
      <c r="G17" s="150"/>
      <c r="H17" s="150"/>
      <c r="I17" s="150"/>
      <c r="J17" s="150"/>
      <c r="K17" s="152" t="s">
        <v>77</v>
      </c>
      <c r="L17" s="340">
        <v>0.3</v>
      </c>
      <c r="M17" s="609"/>
      <c r="N17" s="153"/>
      <c r="O17" s="154"/>
      <c r="P17" s="154"/>
      <c r="Q17" s="155"/>
      <c r="R17" s="156"/>
      <c r="S17" s="152" t="s">
        <v>80</v>
      </c>
      <c r="T17" s="153">
        <v>0.3</v>
      </c>
      <c r="U17" s="156"/>
      <c r="V17" s="153"/>
      <c r="W17" s="154"/>
      <c r="X17" s="154"/>
      <c r="Y17" s="151"/>
      <c r="Z17" s="62"/>
      <c r="AA17" s="63"/>
      <c r="AB17" s="63"/>
      <c r="AC17" s="151"/>
      <c r="AD17" s="62" t="s">
        <v>32</v>
      </c>
      <c r="AE17" s="189"/>
      <c r="AF17" s="189" t="s">
        <v>32</v>
      </c>
      <c r="AG17" s="189" t="s">
        <v>32</v>
      </c>
      <c r="AH17" s="189"/>
      <c r="AI17" s="189"/>
      <c r="AJ17" s="189"/>
      <c r="AK17" s="189"/>
      <c r="AL17" s="189"/>
      <c r="AM17" s="189"/>
      <c r="AN17" s="189"/>
      <c r="AO17" s="63"/>
      <c r="AP17" s="63"/>
      <c r="AQ17" s="63"/>
      <c r="AR17" s="63"/>
      <c r="AS17" s="63"/>
      <c r="AT17" s="63"/>
      <c r="AU17" s="63"/>
      <c r="AV17" s="70"/>
      <c r="AW17" s="64" t="s">
        <v>39</v>
      </c>
    </row>
    <row r="18" spans="1:55" ht="20.100000000000001" customHeight="1" x14ac:dyDescent="0.25">
      <c r="A18" s="380" t="s">
        <v>915</v>
      </c>
      <c r="B18" s="790"/>
      <c r="C18" s="123" t="s">
        <v>866</v>
      </c>
      <c r="D18" s="461"/>
      <c r="E18" s="392" t="s">
        <v>200</v>
      </c>
      <c r="F18" s="160" t="s">
        <v>575</v>
      </c>
      <c r="G18" s="160" t="s">
        <v>158</v>
      </c>
      <c r="H18" s="167" t="s">
        <v>47</v>
      </c>
      <c r="I18" s="160">
        <v>3</v>
      </c>
      <c r="J18" s="160">
        <v>1</v>
      </c>
      <c r="K18" s="161" t="s">
        <v>77</v>
      </c>
      <c r="L18" s="382">
        <v>0.1</v>
      </c>
      <c r="M18" s="608" t="s">
        <v>675</v>
      </c>
      <c r="N18" s="162">
        <v>0.5</v>
      </c>
      <c r="O18" s="163"/>
      <c r="P18" s="163"/>
      <c r="Q18" s="164" t="s">
        <v>39</v>
      </c>
      <c r="R18" s="165" t="s">
        <v>9</v>
      </c>
      <c r="S18" s="370" t="s">
        <v>80</v>
      </c>
      <c r="T18" s="384">
        <v>0.1</v>
      </c>
      <c r="U18" s="165" t="s">
        <v>675</v>
      </c>
      <c r="V18" s="162">
        <v>0.5</v>
      </c>
      <c r="W18" s="163"/>
      <c r="X18" s="163"/>
      <c r="Y18" s="167" t="s">
        <v>39</v>
      </c>
      <c r="Z18" s="59">
        <v>13.5</v>
      </c>
      <c r="AA18" s="60"/>
      <c r="AB18" s="60">
        <v>13.5</v>
      </c>
      <c r="AC18" s="167"/>
      <c r="AD18" s="59" t="s">
        <v>39</v>
      </c>
      <c r="AE18" s="188" t="s">
        <v>39</v>
      </c>
      <c r="AF18" s="188" t="s">
        <v>32</v>
      </c>
      <c r="AG18" s="188"/>
      <c r="AH18" s="188"/>
      <c r="AI18" s="188"/>
      <c r="AJ18" s="188"/>
      <c r="AK18" s="188"/>
      <c r="AL18" s="188"/>
      <c r="AM18" s="188"/>
      <c r="AN18" s="188"/>
      <c r="AO18" s="60"/>
      <c r="AP18" s="60"/>
      <c r="AQ18" s="60"/>
      <c r="AR18" s="60"/>
      <c r="AS18" s="60"/>
      <c r="AT18" s="60"/>
      <c r="AU18" s="60"/>
      <c r="AV18" s="69"/>
      <c r="AW18" s="61"/>
      <c r="AY18" s="146">
        <f>SUM(Z18:AC18)</f>
        <v>27</v>
      </c>
      <c r="AZ18" s="147">
        <f>AY18/I18</f>
        <v>9</v>
      </c>
      <c r="BB18" s="148">
        <f>L18+L19+N18</f>
        <v>1</v>
      </c>
      <c r="BC18" s="148">
        <f>T18+T19+V18</f>
        <v>1</v>
      </c>
    </row>
    <row r="19" spans="1:55" ht="20.100000000000001" customHeight="1" x14ac:dyDescent="0.25">
      <c r="A19" s="381"/>
      <c r="B19" s="791"/>
      <c r="C19" s="626"/>
      <c r="D19" s="99"/>
      <c r="E19" s="393"/>
      <c r="F19" s="150"/>
      <c r="G19" s="150"/>
      <c r="H19" s="151"/>
      <c r="I19" s="150"/>
      <c r="J19" s="150"/>
      <c r="K19" s="152" t="s">
        <v>77</v>
      </c>
      <c r="L19" s="383">
        <v>0.4</v>
      </c>
      <c r="M19" s="609"/>
      <c r="N19" s="153"/>
      <c r="O19" s="154"/>
      <c r="P19" s="154"/>
      <c r="Q19" s="155"/>
      <c r="R19" s="156"/>
      <c r="S19" s="371" t="s">
        <v>80</v>
      </c>
      <c r="T19" s="385">
        <v>0.4</v>
      </c>
      <c r="U19" s="156"/>
      <c r="V19" s="153"/>
      <c r="W19" s="154"/>
      <c r="X19" s="154"/>
      <c r="Y19" s="151"/>
      <c r="Z19" s="62"/>
      <c r="AA19" s="63"/>
      <c r="AB19" s="63"/>
      <c r="AC19" s="151"/>
      <c r="AD19" s="62" t="s">
        <v>39</v>
      </c>
      <c r="AE19" s="189" t="s">
        <v>39</v>
      </c>
      <c r="AF19" s="189" t="s">
        <v>32</v>
      </c>
      <c r="AG19" s="189"/>
      <c r="AH19" s="189"/>
      <c r="AI19" s="189"/>
      <c r="AJ19" s="189"/>
      <c r="AK19" s="189"/>
      <c r="AL19" s="189"/>
      <c r="AM19" s="189"/>
      <c r="AN19" s="189"/>
      <c r="AO19" s="63"/>
      <c r="AP19" s="63"/>
      <c r="AQ19" s="63"/>
      <c r="AR19" s="63"/>
      <c r="AS19" s="63"/>
      <c r="AT19" s="63"/>
      <c r="AU19" s="63"/>
      <c r="AV19" s="70"/>
      <c r="AW19" s="64"/>
    </row>
    <row r="20" spans="1:55" ht="20.100000000000001" customHeight="1" x14ac:dyDescent="0.25">
      <c r="A20" s="25" t="s">
        <v>339</v>
      </c>
      <c r="B20" s="52"/>
      <c r="C20" s="123" t="s">
        <v>871</v>
      </c>
      <c r="D20" s="461"/>
      <c r="E20" s="159" t="s">
        <v>201</v>
      </c>
      <c r="F20" s="160" t="s">
        <v>573</v>
      </c>
      <c r="G20" s="160" t="s">
        <v>159</v>
      </c>
      <c r="H20" s="160" t="s">
        <v>39</v>
      </c>
      <c r="I20" s="160">
        <v>3</v>
      </c>
      <c r="J20" s="160">
        <v>1</v>
      </c>
      <c r="K20" s="161" t="s">
        <v>697</v>
      </c>
      <c r="L20" s="339">
        <v>0.3</v>
      </c>
      <c r="M20" s="608" t="s">
        <v>685</v>
      </c>
      <c r="N20" s="162">
        <v>0.6</v>
      </c>
      <c r="O20" s="163"/>
      <c r="P20" s="163"/>
      <c r="Q20" s="164" t="s">
        <v>39</v>
      </c>
      <c r="R20" s="165" t="s">
        <v>9</v>
      </c>
      <c r="S20" s="161" t="s">
        <v>80</v>
      </c>
      <c r="T20" s="169">
        <v>0.3</v>
      </c>
      <c r="U20" s="165" t="s">
        <v>685</v>
      </c>
      <c r="V20" s="162">
        <v>0.6</v>
      </c>
      <c r="W20" s="163"/>
      <c r="X20" s="163"/>
      <c r="Y20" s="167" t="s">
        <v>39</v>
      </c>
      <c r="Z20" s="59">
        <v>9</v>
      </c>
      <c r="AA20" s="60"/>
      <c r="AB20" s="60">
        <v>21</v>
      </c>
      <c r="AC20" s="167"/>
      <c r="AD20" s="59" t="s">
        <v>39</v>
      </c>
      <c r="AE20" s="188" t="s">
        <v>39</v>
      </c>
      <c r="AF20" s="188"/>
      <c r="AG20" s="188"/>
      <c r="AH20" s="188"/>
      <c r="AI20" s="188"/>
      <c r="AJ20" s="188"/>
      <c r="AK20" s="188"/>
      <c r="AL20" s="188"/>
      <c r="AM20" s="188"/>
      <c r="AN20" s="188"/>
      <c r="AO20" s="60"/>
      <c r="AP20" s="60"/>
      <c r="AQ20" s="60"/>
      <c r="AR20" s="60"/>
      <c r="AS20" s="60"/>
      <c r="AT20" s="60"/>
      <c r="AU20" s="60"/>
      <c r="AV20" s="69"/>
      <c r="AW20" s="61"/>
      <c r="AY20" s="146">
        <f>SUM(Z20:AC20)</f>
        <v>30</v>
      </c>
      <c r="AZ20" s="147">
        <f>AY20/I20</f>
        <v>10</v>
      </c>
      <c r="BB20" s="148">
        <f>L20+L21+N20</f>
        <v>1</v>
      </c>
      <c r="BC20" s="148">
        <f>T20+T21+V20</f>
        <v>1</v>
      </c>
    </row>
    <row r="21" spans="1:55" ht="20.100000000000001" customHeight="1" x14ac:dyDescent="0.25">
      <c r="A21" s="109"/>
      <c r="B21" s="110"/>
      <c r="C21" s="124"/>
      <c r="D21" s="606"/>
      <c r="E21" s="172"/>
      <c r="F21" s="173"/>
      <c r="G21" s="173"/>
      <c r="H21" s="173"/>
      <c r="I21" s="173"/>
      <c r="J21" s="173"/>
      <c r="K21" s="174" t="s">
        <v>77</v>
      </c>
      <c r="L21" s="344">
        <v>0.1</v>
      </c>
      <c r="M21" s="174"/>
      <c r="N21" s="176"/>
      <c r="R21" s="178"/>
      <c r="S21" s="174" t="s">
        <v>80</v>
      </c>
      <c r="T21" s="179">
        <v>0.1</v>
      </c>
      <c r="U21" s="178"/>
      <c r="V21" s="153"/>
      <c r="Y21" s="181"/>
      <c r="Z21" s="182"/>
      <c r="AA21" s="185"/>
      <c r="AB21" s="185"/>
      <c r="AC21" s="181"/>
      <c r="AD21" s="182" t="s">
        <v>39</v>
      </c>
      <c r="AE21" s="190" t="s">
        <v>39</v>
      </c>
      <c r="AF21" s="190"/>
      <c r="AG21" s="190"/>
      <c r="AH21" s="190"/>
      <c r="AI21" s="190"/>
      <c r="AJ21" s="190"/>
      <c r="AK21" s="190"/>
      <c r="AL21" s="190"/>
      <c r="AM21" s="190"/>
      <c r="AN21" s="190"/>
      <c r="AO21" s="185"/>
      <c r="AP21" s="185"/>
      <c r="AQ21" s="185"/>
      <c r="AR21" s="185"/>
      <c r="AS21" s="185"/>
      <c r="AT21" s="185"/>
      <c r="AU21" s="185"/>
      <c r="AV21" s="183"/>
      <c r="AW21" s="184"/>
    </row>
    <row r="22" spans="1:55" ht="20.100000000000001" customHeight="1" x14ac:dyDescent="0.25">
      <c r="A22" s="83" t="s">
        <v>877</v>
      </c>
      <c r="B22" s="52"/>
      <c r="C22" s="123" t="s">
        <v>866</v>
      </c>
      <c r="D22" s="461"/>
      <c r="E22" s="392" t="s">
        <v>202</v>
      </c>
      <c r="F22" s="160" t="s">
        <v>573</v>
      </c>
      <c r="G22" s="160" t="s">
        <v>160</v>
      </c>
      <c r="H22" s="160" t="s">
        <v>39</v>
      </c>
      <c r="I22" s="160">
        <v>3</v>
      </c>
      <c r="J22" s="160">
        <v>1</v>
      </c>
      <c r="K22" s="161" t="s">
        <v>77</v>
      </c>
      <c r="L22" s="376">
        <v>0.5</v>
      </c>
      <c r="M22" s="608"/>
      <c r="N22" s="162"/>
      <c r="O22" s="163"/>
      <c r="P22" s="163"/>
      <c r="Q22" s="164" t="s">
        <v>39</v>
      </c>
      <c r="R22" s="165" t="s">
        <v>9</v>
      </c>
      <c r="S22" s="722" t="s">
        <v>80</v>
      </c>
      <c r="T22" s="724">
        <v>0.5</v>
      </c>
      <c r="U22" s="165" t="s">
        <v>675</v>
      </c>
      <c r="V22" s="162">
        <v>0.5</v>
      </c>
      <c r="W22" s="163"/>
      <c r="X22" s="163"/>
      <c r="Y22" s="167"/>
      <c r="Z22" s="59">
        <v>12</v>
      </c>
      <c r="AA22" s="60"/>
      <c r="AB22" s="60">
        <v>15</v>
      </c>
      <c r="AC22" s="61"/>
      <c r="AD22" s="59" t="s">
        <v>39</v>
      </c>
      <c r="AE22" s="188" t="s">
        <v>39</v>
      </c>
      <c r="AF22" s="188"/>
      <c r="AG22" s="188"/>
      <c r="AH22" s="188"/>
      <c r="AI22" s="188"/>
      <c r="AJ22" s="188"/>
      <c r="AK22" s="188"/>
      <c r="AL22" s="188"/>
      <c r="AM22" s="188"/>
      <c r="AN22" s="188"/>
      <c r="AO22" s="60"/>
      <c r="AP22" s="60"/>
      <c r="AQ22" s="60"/>
      <c r="AR22" s="60"/>
      <c r="AS22" s="60"/>
      <c r="AT22" s="60"/>
      <c r="AU22" s="60"/>
      <c r="AV22" s="69"/>
      <c r="AW22" s="61"/>
      <c r="AY22" s="146">
        <f>SUM(Z22:AC22)</f>
        <v>27</v>
      </c>
      <c r="AZ22" s="147">
        <f>AY22/I22</f>
        <v>9</v>
      </c>
      <c r="BB22" s="148">
        <f>L22+L23+N22</f>
        <v>1</v>
      </c>
      <c r="BC22" s="148">
        <v>1</v>
      </c>
    </row>
    <row r="23" spans="1:55" ht="20.100000000000001" customHeight="1" x14ac:dyDescent="0.25">
      <c r="A23" s="26"/>
      <c r="B23" s="53"/>
      <c r="C23" s="626"/>
      <c r="D23" s="99"/>
      <c r="E23" s="393"/>
      <c r="F23" s="150"/>
      <c r="G23" s="150"/>
      <c r="H23" s="150"/>
      <c r="I23" s="150"/>
      <c r="J23" s="150"/>
      <c r="K23" s="152" t="s">
        <v>77</v>
      </c>
      <c r="L23" s="377">
        <v>0.5</v>
      </c>
      <c r="M23" s="609"/>
      <c r="N23" s="153"/>
      <c r="O23" s="154"/>
      <c r="P23" s="154"/>
      <c r="Q23" s="155"/>
      <c r="R23" s="156"/>
      <c r="S23" s="723"/>
      <c r="T23" s="725"/>
      <c r="U23" s="156"/>
      <c r="V23" s="153"/>
      <c r="W23" s="154"/>
      <c r="X23" s="154"/>
      <c r="Y23" s="151"/>
      <c r="Z23" s="62"/>
      <c r="AA23" s="63"/>
      <c r="AB23" s="63"/>
      <c r="AC23" s="64"/>
      <c r="AD23" s="62" t="s">
        <v>39</v>
      </c>
      <c r="AE23" s="189" t="s">
        <v>39</v>
      </c>
      <c r="AF23" s="189"/>
      <c r="AG23" s="189"/>
      <c r="AH23" s="189"/>
      <c r="AI23" s="189"/>
      <c r="AJ23" s="189"/>
      <c r="AK23" s="189"/>
      <c r="AL23" s="189"/>
      <c r="AM23" s="189"/>
      <c r="AN23" s="189"/>
      <c r="AO23" s="63"/>
      <c r="AP23" s="63"/>
      <c r="AQ23" s="63"/>
      <c r="AR23" s="63"/>
      <c r="AS23" s="63"/>
      <c r="AT23" s="63"/>
      <c r="AU23" s="63"/>
      <c r="AV23" s="70"/>
      <c r="AW23" s="64"/>
    </row>
    <row r="24" spans="1:55" ht="20.100000000000001" customHeight="1" x14ac:dyDescent="0.25">
      <c r="A24" s="25" t="s">
        <v>340</v>
      </c>
      <c r="B24" s="52"/>
      <c r="C24" s="123" t="s">
        <v>871</v>
      </c>
      <c r="D24" s="461"/>
      <c r="E24" s="159" t="s">
        <v>203</v>
      </c>
      <c r="F24" s="160"/>
      <c r="G24" s="160" t="s">
        <v>161</v>
      </c>
      <c r="H24" s="160" t="s">
        <v>32</v>
      </c>
      <c r="I24" s="160">
        <v>6</v>
      </c>
      <c r="J24" s="160">
        <v>2</v>
      </c>
      <c r="K24" s="161" t="s">
        <v>672</v>
      </c>
      <c r="L24" s="339">
        <v>0.2</v>
      </c>
      <c r="M24" s="608" t="s">
        <v>675</v>
      </c>
      <c r="N24" s="162">
        <v>0.5</v>
      </c>
      <c r="O24" s="163"/>
      <c r="P24" s="163"/>
      <c r="Q24" s="164" t="s">
        <v>39</v>
      </c>
      <c r="R24" s="165" t="s">
        <v>9</v>
      </c>
      <c r="S24" s="161" t="s">
        <v>80</v>
      </c>
      <c r="T24" s="169">
        <v>0.2</v>
      </c>
      <c r="U24" s="165" t="s">
        <v>675</v>
      </c>
      <c r="V24" s="162">
        <v>0.5</v>
      </c>
      <c r="W24" s="163"/>
      <c r="X24" s="163"/>
      <c r="Y24" s="167" t="s">
        <v>39</v>
      </c>
      <c r="Z24" s="59">
        <v>22.5</v>
      </c>
      <c r="AA24" s="60"/>
      <c r="AB24" s="60">
        <v>28.5</v>
      </c>
      <c r="AC24" s="61">
        <v>9</v>
      </c>
      <c r="AD24" s="59"/>
      <c r="AE24" s="188"/>
      <c r="AF24" s="188" t="s">
        <v>32</v>
      </c>
      <c r="AG24" s="188"/>
      <c r="AH24" s="188"/>
      <c r="AI24" s="188"/>
      <c r="AJ24" s="188"/>
      <c r="AK24" s="188"/>
      <c r="AL24" s="188"/>
      <c r="AM24" s="188"/>
      <c r="AN24" s="188"/>
      <c r="AO24" s="60"/>
      <c r="AP24" s="60"/>
      <c r="AQ24" s="60"/>
      <c r="AR24" s="60"/>
      <c r="AS24" s="60"/>
      <c r="AT24" s="60"/>
      <c r="AU24" s="60"/>
      <c r="AV24" s="69"/>
      <c r="AW24" s="61"/>
      <c r="AY24" s="146">
        <f>SUM(Z24:AC24)</f>
        <v>60</v>
      </c>
      <c r="AZ24" s="147">
        <f>AY24/I24</f>
        <v>10</v>
      </c>
      <c r="BB24" s="148">
        <f>L24+L25+N24</f>
        <v>1</v>
      </c>
      <c r="BC24" s="148">
        <f>T24+T25+V24</f>
        <v>1</v>
      </c>
    </row>
    <row r="25" spans="1:55" ht="20.100000000000001" customHeight="1" thickBot="1" x14ac:dyDescent="0.3">
      <c r="A25" s="109"/>
      <c r="B25" s="110"/>
      <c r="C25" s="118"/>
      <c r="D25" s="462"/>
      <c r="E25" s="149"/>
      <c r="F25" s="150"/>
      <c r="G25" s="150"/>
      <c r="H25" s="151"/>
      <c r="I25" s="150"/>
      <c r="J25" s="150"/>
      <c r="K25" s="152" t="s">
        <v>77</v>
      </c>
      <c r="L25" s="340">
        <v>0.3</v>
      </c>
      <c r="M25" s="609"/>
      <c r="N25" s="153"/>
      <c r="O25" s="154"/>
      <c r="P25" s="154"/>
      <c r="Q25" s="155"/>
      <c r="R25" s="156"/>
      <c r="S25" s="152" t="s">
        <v>80</v>
      </c>
      <c r="T25" s="157">
        <v>0.3</v>
      </c>
      <c r="U25" s="156"/>
      <c r="V25" s="153"/>
      <c r="W25" s="154"/>
      <c r="X25" s="154"/>
      <c r="Y25" s="151"/>
      <c r="Z25" s="62"/>
      <c r="AA25" s="63"/>
      <c r="AB25" s="63"/>
      <c r="AC25" s="64"/>
      <c r="AD25" s="62"/>
      <c r="AE25" s="189"/>
      <c r="AF25" s="189" t="s">
        <v>32</v>
      </c>
      <c r="AG25" s="189"/>
      <c r="AH25" s="189"/>
      <c r="AI25" s="189"/>
      <c r="AJ25" s="189"/>
      <c r="AK25" s="189"/>
      <c r="AL25" s="189"/>
      <c r="AM25" s="189"/>
      <c r="AN25" s="189"/>
      <c r="AO25" s="63"/>
      <c r="AP25" s="63"/>
      <c r="AQ25" s="63"/>
      <c r="AR25" s="63"/>
      <c r="AS25" s="63"/>
      <c r="AT25" s="63"/>
      <c r="AU25" s="63"/>
      <c r="AV25" s="70"/>
      <c r="AW25" s="64"/>
    </row>
    <row r="26" spans="1:55" ht="20.100000000000001" customHeight="1" x14ac:dyDescent="0.25">
      <c r="A26" s="433" t="s">
        <v>849</v>
      </c>
      <c r="B26" s="434"/>
      <c r="C26" s="123" t="s">
        <v>866</v>
      </c>
      <c r="D26" s="461"/>
      <c r="E26" s="392" t="s">
        <v>204</v>
      </c>
      <c r="F26" s="160" t="s">
        <v>554</v>
      </c>
      <c r="G26" s="160" t="s">
        <v>162</v>
      </c>
      <c r="H26" s="160" t="s">
        <v>32</v>
      </c>
      <c r="I26" s="160">
        <v>6</v>
      </c>
      <c r="J26" s="160">
        <v>2</v>
      </c>
      <c r="K26" s="391" t="s">
        <v>919</v>
      </c>
      <c r="L26" s="382">
        <v>0.3</v>
      </c>
      <c r="M26" s="370" t="s">
        <v>683</v>
      </c>
      <c r="N26" s="453">
        <v>0.5</v>
      </c>
      <c r="O26" s="362"/>
      <c r="P26" s="362"/>
      <c r="Q26" s="369" t="s">
        <v>39</v>
      </c>
      <c r="R26" s="403" t="s">
        <v>9</v>
      </c>
      <c r="S26" s="370" t="s">
        <v>80</v>
      </c>
      <c r="T26" s="384">
        <v>0.3</v>
      </c>
      <c r="U26" s="403" t="s">
        <v>684</v>
      </c>
      <c r="V26" s="453">
        <v>0.5</v>
      </c>
      <c r="W26" s="362"/>
      <c r="X26" s="362"/>
      <c r="Y26" s="363" t="s">
        <v>39</v>
      </c>
      <c r="Z26" s="59">
        <v>30</v>
      </c>
      <c r="AA26" s="60"/>
      <c r="AB26" s="60">
        <v>15</v>
      </c>
      <c r="AC26" s="61">
        <v>14</v>
      </c>
      <c r="AD26" s="59"/>
      <c r="AE26" s="188" t="s">
        <v>32</v>
      </c>
      <c r="AF26" s="188"/>
      <c r="AG26" s="188"/>
      <c r="AH26" s="188" t="s">
        <v>32</v>
      </c>
      <c r="AI26" s="188"/>
      <c r="AJ26" s="188"/>
      <c r="AK26" s="188"/>
      <c r="AL26" s="188"/>
      <c r="AM26" s="188"/>
      <c r="AN26" s="188"/>
      <c r="AO26" s="60"/>
      <c r="AP26" s="60"/>
      <c r="AQ26" s="60"/>
      <c r="AR26" s="60"/>
      <c r="AS26" s="60"/>
      <c r="AT26" s="60"/>
      <c r="AU26" s="60"/>
      <c r="AV26" s="69"/>
      <c r="AW26" s="61"/>
      <c r="AY26" s="146">
        <f>SUM(Z26:AC26)</f>
        <v>59</v>
      </c>
      <c r="AZ26" s="147">
        <f>AY26/I26</f>
        <v>9.8333333333333339</v>
      </c>
      <c r="BB26" s="148">
        <f>L26+L27+N26</f>
        <v>1</v>
      </c>
      <c r="BC26" s="148">
        <f>T26+T27+V26</f>
        <v>1</v>
      </c>
    </row>
    <row r="27" spans="1:55" ht="20.100000000000001" customHeight="1" x14ac:dyDescent="0.25">
      <c r="A27" s="435"/>
      <c r="B27" s="436"/>
      <c r="C27" s="118"/>
      <c r="D27" s="462"/>
      <c r="E27" s="393"/>
      <c r="F27" s="150"/>
      <c r="G27" s="150"/>
      <c r="H27" s="150"/>
      <c r="I27" s="150"/>
      <c r="J27" s="150"/>
      <c r="K27" s="390" t="s">
        <v>920</v>
      </c>
      <c r="L27" s="383">
        <v>0.2</v>
      </c>
      <c r="M27" s="371"/>
      <c r="N27" s="454"/>
      <c r="O27" s="368"/>
      <c r="P27" s="368"/>
      <c r="Q27" s="374"/>
      <c r="R27" s="410"/>
      <c r="S27" s="371" t="s">
        <v>80</v>
      </c>
      <c r="T27" s="385">
        <v>0.2</v>
      </c>
      <c r="U27" s="410"/>
      <c r="V27" s="454"/>
      <c r="W27" s="368"/>
      <c r="X27" s="368"/>
      <c r="Y27" s="411"/>
      <c r="Z27" s="62"/>
      <c r="AA27" s="63"/>
      <c r="AB27" s="63"/>
      <c r="AC27" s="64"/>
      <c r="AD27" s="62"/>
      <c r="AE27" s="189" t="s">
        <v>32</v>
      </c>
      <c r="AF27" s="189"/>
      <c r="AG27" s="189"/>
      <c r="AH27" s="189" t="s">
        <v>32</v>
      </c>
      <c r="AI27" s="189"/>
      <c r="AJ27" s="189"/>
      <c r="AK27" s="189"/>
      <c r="AL27" s="189"/>
      <c r="AM27" s="189"/>
      <c r="AN27" s="189"/>
      <c r="AO27" s="63"/>
      <c r="AP27" s="63"/>
      <c r="AQ27" s="63"/>
      <c r="AR27" s="63"/>
      <c r="AS27" s="63"/>
      <c r="AT27" s="63"/>
      <c r="AU27" s="63"/>
      <c r="AV27" s="70"/>
      <c r="AW27" s="64"/>
    </row>
    <row r="28" spans="1:55" ht="20.100000000000001" customHeight="1" x14ac:dyDescent="0.25">
      <c r="A28" s="25" t="s">
        <v>337</v>
      </c>
      <c r="B28" s="52"/>
      <c r="C28" s="123" t="s">
        <v>866</v>
      </c>
      <c r="D28" s="461"/>
      <c r="E28" s="159" t="s">
        <v>205</v>
      </c>
      <c r="F28" s="160" t="s">
        <v>554</v>
      </c>
      <c r="G28" s="160" t="s">
        <v>163</v>
      </c>
      <c r="H28" s="160" t="s">
        <v>32</v>
      </c>
      <c r="I28" s="160">
        <v>6</v>
      </c>
      <c r="J28" s="160">
        <v>2</v>
      </c>
      <c r="K28" s="161" t="s">
        <v>688</v>
      </c>
      <c r="L28" s="339">
        <v>0.2</v>
      </c>
      <c r="M28" s="608" t="s">
        <v>675</v>
      </c>
      <c r="N28" s="162">
        <v>0.5</v>
      </c>
      <c r="O28" s="163"/>
      <c r="P28" s="163"/>
      <c r="Q28" s="164" t="s">
        <v>39</v>
      </c>
      <c r="R28" s="165" t="s">
        <v>9</v>
      </c>
      <c r="S28" s="161" t="s">
        <v>80</v>
      </c>
      <c r="T28" s="169">
        <v>0.2</v>
      </c>
      <c r="U28" s="165" t="s">
        <v>675</v>
      </c>
      <c r="V28" s="162">
        <v>0.5</v>
      </c>
      <c r="W28" s="163"/>
      <c r="X28" s="163"/>
      <c r="Y28" s="167" t="s">
        <v>39</v>
      </c>
      <c r="Z28" s="59">
        <v>28.5</v>
      </c>
      <c r="AA28" s="60"/>
      <c r="AB28" s="60">
        <v>21</v>
      </c>
      <c r="AC28" s="61">
        <v>12</v>
      </c>
      <c r="AD28" s="59"/>
      <c r="AE28" s="188" t="s">
        <v>32</v>
      </c>
      <c r="AF28" s="188"/>
      <c r="AG28" s="188"/>
      <c r="AH28" s="188" t="s">
        <v>32</v>
      </c>
      <c r="AI28" s="188"/>
      <c r="AJ28" s="188"/>
      <c r="AK28" s="188"/>
      <c r="AL28" s="188"/>
      <c r="AM28" s="188"/>
      <c r="AN28" s="188"/>
      <c r="AO28" s="60"/>
      <c r="AP28" s="60"/>
      <c r="AQ28" s="60"/>
      <c r="AR28" s="60"/>
      <c r="AS28" s="60"/>
      <c r="AT28" s="60"/>
      <c r="AU28" s="60"/>
      <c r="AV28" s="69"/>
      <c r="AW28" s="61"/>
      <c r="AY28" s="146">
        <f>SUM(Z28:AC28)</f>
        <v>61.5</v>
      </c>
      <c r="AZ28" s="147">
        <f>AY28/I28</f>
        <v>10.25</v>
      </c>
      <c r="BB28" s="148">
        <f>L28+L29+N28</f>
        <v>1</v>
      </c>
      <c r="BC28" s="148">
        <f>T28+T29+V28</f>
        <v>1</v>
      </c>
    </row>
    <row r="29" spans="1:55" ht="20.100000000000001" customHeight="1" x14ac:dyDescent="0.25">
      <c r="A29" s="109"/>
      <c r="B29" s="110"/>
      <c r="C29" s="118"/>
      <c r="D29" s="462"/>
      <c r="E29" s="149"/>
      <c r="F29" s="150"/>
      <c r="G29" s="150"/>
      <c r="H29" s="151"/>
      <c r="I29" s="150"/>
      <c r="J29" s="150"/>
      <c r="K29" s="152" t="s">
        <v>77</v>
      </c>
      <c r="L29" s="340">
        <v>0.3</v>
      </c>
      <c r="M29" s="609"/>
      <c r="N29" s="153"/>
      <c r="O29" s="154"/>
      <c r="P29" s="154"/>
      <c r="Q29" s="155"/>
      <c r="R29" s="156"/>
      <c r="S29" s="152" t="s">
        <v>80</v>
      </c>
      <c r="T29" s="153">
        <v>0.3</v>
      </c>
      <c r="U29" s="156"/>
      <c r="V29" s="153"/>
      <c r="W29" s="154"/>
      <c r="X29" s="154"/>
      <c r="Y29" s="151"/>
      <c r="Z29" s="62"/>
      <c r="AA29" s="63"/>
      <c r="AB29" s="63"/>
      <c r="AC29" s="64"/>
      <c r="AD29" s="62"/>
      <c r="AE29" s="189" t="s">
        <v>32</v>
      </c>
      <c r="AF29" s="189"/>
      <c r="AG29" s="189"/>
      <c r="AH29" s="189" t="s">
        <v>32</v>
      </c>
      <c r="AI29" s="189"/>
      <c r="AJ29" s="189"/>
      <c r="AK29" s="189"/>
      <c r="AL29" s="189"/>
      <c r="AM29" s="189"/>
      <c r="AN29" s="189"/>
      <c r="AO29" s="63"/>
      <c r="AP29" s="63"/>
      <c r="AQ29" s="63"/>
      <c r="AR29" s="63"/>
      <c r="AS29" s="63"/>
      <c r="AT29" s="63"/>
      <c r="AU29" s="63"/>
      <c r="AV29" s="70"/>
      <c r="AW29" s="64"/>
    </row>
    <row r="30" spans="1:55" ht="20.100000000000001" customHeight="1" x14ac:dyDescent="0.25">
      <c r="A30" s="380" t="s">
        <v>343</v>
      </c>
      <c r="B30" s="787"/>
      <c r="C30" s="123" t="s">
        <v>867</v>
      </c>
      <c r="D30" s="461"/>
      <c r="E30" s="159" t="s">
        <v>206</v>
      </c>
      <c r="F30" s="160" t="s">
        <v>789</v>
      </c>
      <c r="G30" s="160" t="s">
        <v>164</v>
      </c>
      <c r="H30" s="167" t="s">
        <v>47</v>
      </c>
      <c r="I30" s="160">
        <v>6</v>
      </c>
      <c r="J30" s="160">
        <v>2</v>
      </c>
      <c r="K30" s="161" t="s">
        <v>688</v>
      </c>
      <c r="L30" s="339">
        <v>0.2</v>
      </c>
      <c r="M30" s="608" t="s">
        <v>675</v>
      </c>
      <c r="N30" s="162">
        <v>0.5</v>
      </c>
      <c r="O30" s="163">
        <v>0.2</v>
      </c>
      <c r="P30" s="163">
        <v>0.7</v>
      </c>
      <c r="Q30" s="164"/>
      <c r="R30" s="165" t="s">
        <v>9</v>
      </c>
      <c r="S30" s="161" t="s">
        <v>80</v>
      </c>
      <c r="T30" s="170">
        <v>0.2</v>
      </c>
      <c r="U30" s="165" t="s">
        <v>675</v>
      </c>
      <c r="V30" s="162">
        <v>0.5</v>
      </c>
      <c r="W30" s="163">
        <v>0.2</v>
      </c>
      <c r="X30" s="163">
        <v>0.7</v>
      </c>
      <c r="Y30" s="164"/>
      <c r="Z30" s="59">
        <v>21</v>
      </c>
      <c r="AA30" s="69"/>
      <c r="AB30" s="69">
        <v>24</v>
      </c>
      <c r="AC30" s="61">
        <v>12</v>
      </c>
      <c r="AD30" s="59"/>
      <c r="AE30" s="188"/>
      <c r="AF30" s="188"/>
      <c r="AG30" s="188" t="s">
        <v>32</v>
      </c>
      <c r="AH30" s="188"/>
      <c r="AI30" s="188" t="s">
        <v>32</v>
      </c>
      <c r="AJ30" s="188" t="s">
        <v>32</v>
      </c>
      <c r="AK30" s="188"/>
      <c r="AL30" s="188"/>
      <c r="AM30" s="188"/>
      <c r="AN30" s="188"/>
      <c r="AO30" s="60"/>
      <c r="AP30" s="60"/>
      <c r="AQ30" s="60"/>
      <c r="AR30" s="60"/>
      <c r="AS30" s="60"/>
      <c r="AT30" s="60"/>
      <c r="AU30" s="60"/>
      <c r="AV30" s="69"/>
      <c r="AW30" s="61" t="s">
        <v>39</v>
      </c>
      <c r="AY30" s="146">
        <f>SUM(Z30:AC30)</f>
        <v>57</v>
      </c>
      <c r="AZ30" s="147">
        <f>AY30/I30</f>
        <v>9.5</v>
      </c>
      <c r="BB30" s="148">
        <f>L30+L31+L32+N30</f>
        <v>1</v>
      </c>
      <c r="BC30" s="148">
        <f>T30+T31+T32+V30</f>
        <v>1</v>
      </c>
    </row>
    <row r="31" spans="1:55" ht="20.100000000000001" customHeight="1" x14ac:dyDescent="0.25">
      <c r="A31" s="24"/>
      <c r="B31" s="788"/>
      <c r="C31" s="124"/>
      <c r="D31" s="606"/>
      <c r="E31" s="172"/>
      <c r="F31" s="173"/>
      <c r="G31" s="173"/>
      <c r="H31" s="173"/>
      <c r="I31" s="173"/>
      <c r="J31" s="173"/>
      <c r="K31" s="174" t="s">
        <v>77</v>
      </c>
      <c r="L31" s="645">
        <v>0.1</v>
      </c>
      <c r="M31" s="174"/>
      <c r="N31" s="176"/>
      <c r="O31" s="177">
        <v>0.1</v>
      </c>
      <c r="R31" s="178"/>
      <c r="S31" s="174" t="s">
        <v>80</v>
      </c>
      <c r="T31" s="175">
        <v>0.1</v>
      </c>
      <c r="U31" s="178"/>
      <c r="V31" s="176"/>
      <c r="W31" s="177">
        <v>0.1</v>
      </c>
      <c r="Z31" s="182"/>
      <c r="AA31" s="183"/>
      <c r="AB31" s="183"/>
      <c r="AC31" s="184"/>
      <c r="AD31" s="182"/>
      <c r="AE31" s="190"/>
      <c r="AF31" s="190"/>
      <c r="AG31" s="190" t="s">
        <v>32</v>
      </c>
      <c r="AH31" s="190"/>
      <c r="AI31" s="190" t="s">
        <v>32</v>
      </c>
      <c r="AJ31" s="190" t="s">
        <v>32</v>
      </c>
      <c r="AK31" s="190"/>
      <c r="AL31" s="190"/>
      <c r="AM31" s="190"/>
      <c r="AN31" s="190"/>
      <c r="AO31" s="185"/>
      <c r="AP31" s="185"/>
      <c r="AQ31" s="185"/>
      <c r="AR31" s="185"/>
      <c r="AS31" s="185"/>
      <c r="AT31" s="185"/>
      <c r="AU31" s="185"/>
      <c r="AV31" s="183"/>
      <c r="AW31" s="184" t="s">
        <v>39</v>
      </c>
    </row>
    <row r="32" spans="1:55" ht="20.100000000000001" customHeight="1" x14ac:dyDescent="0.25">
      <c r="A32" s="109"/>
      <c r="B32" s="789"/>
      <c r="C32" s="118"/>
      <c r="D32" s="462"/>
      <c r="E32" s="149"/>
      <c r="F32" s="150"/>
      <c r="G32" s="150"/>
      <c r="H32" s="150"/>
      <c r="I32" s="150"/>
      <c r="J32" s="150"/>
      <c r="K32" s="152" t="s">
        <v>77</v>
      </c>
      <c r="L32" s="377">
        <v>0.2</v>
      </c>
      <c r="M32" s="609"/>
      <c r="N32" s="153"/>
      <c r="O32" s="154">
        <v>0</v>
      </c>
      <c r="P32" s="154"/>
      <c r="Q32" s="155"/>
      <c r="R32" s="156"/>
      <c r="S32" s="152" t="s">
        <v>80</v>
      </c>
      <c r="T32" s="157">
        <v>0.2</v>
      </c>
      <c r="U32" s="156"/>
      <c r="V32" s="153"/>
      <c r="W32" s="154">
        <v>0</v>
      </c>
      <c r="X32" s="154"/>
      <c r="Y32" s="155"/>
      <c r="Z32" s="62"/>
      <c r="AA32" s="63"/>
      <c r="AB32" s="63"/>
      <c r="AC32" s="64"/>
      <c r="AD32" s="62"/>
      <c r="AE32" s="189"/>
      <c r="AF32" s="189"/>
      <c r="AG32" s="189" t="s">
        <v>32</v>
      </c>
      <c r="AH32" s="189"/>
      <c r="AI32" s="189" t="s">
        <v>32</v>
      </c>
      <c r="AJ32" s="189" t="s">
        <v>32</v>
      </c>
      <c r="AK32" s="189"/>
      <c r="AL32" s="189"/>
      <c r="AM32" s="189"/>
      <c r="AN32" s="189"/>
      <c r="AO32" s="63"/>
      <c r="AP32" s="63"/>
      <c r="AQ32" s="63"/>
      <c r="AR32" s="63"/>
      <c r="AS32" s="63"/>
      <c r="AT32" s="63"/>
      <c r="AU32" s="63"/>
      <c r="AV32" s="70"/>
      <c r="AW32" s="64" t="s">
        <v>39</v>
      </c>
    </row>
    <row r="33" spans="1:55" ht="20.100000000000001" customHeight="1" x14ac:dyDescent="0.25">
      <c r="A33" s="25" t="s">
        <v>341</v>
      </c>
      <c r="B33" s="52"/>
      <c r="C33" s="123" t="s">
        <v>867</v>
      </c>
      <c r="D33" s="461"/>
      <c r="E33" s="159" t="s">
        <v>207</v>
      </c>
      <c r="F33" s="160"/>
      <c r="G33" s="160" t="s">
        <v>165</v>
      </c>
      <c r="H33" s="167" t="s">
        <v>32</v>
      </c>
      <c r="I33" s="160">
        <v>3</v>
      </c>
      <c r="J33" s="160">
        <v>1</v>
      </c>
      <c r="K33" s="161" t="s">
        <v>75</v>
      </c>
      <c r="L33" s="339">
        <v>0.25</v>
      </c>
      <c r="M33" s="608" t="s">
        <v>675</v>
      </c>
      <c r="N33" s="162">
        <v>0.5</v>
      </c>
      <c r="O33" s="163"/>
      <c r="P33" s="163"/>
      <c r="Q33" s="164" t="s">
        <v>39</v>
      </c>
      <c r="R33" s="165" t="s">
        <v>9</v>
      </c>
      <c r="S33" s="161" t="s">
        <v>80</v>
      </c>
      <c r="T33" s="170">
        <v>0.25</v>
      </c>
      <c r="U33" s="165" t="s">
        <v>675</v>
      </c>
      <c r="V33" s="162">
        <v>0.5</v>
      </c>
      <c r="W33" s="163"/>
      <c r="X33" s="163"/>
      <c r="Y33" s="167" t="s">
        <v>39</v>
      </c>
      <c r="Z33" s="59">
        <v>12</v>
      </c>
      <c r="AA33" s="60"/>
      <c r="AB33" s="60">
        <v>12</v>
      </c>
      <c r="AC33" s="61">
        <v>6</v>
      </c>
      <c r="AD33" s="59"/>
      <c r="AE33" s="188"/>
      <c r="AF33" s="188"/>
      <c r="AG33" s="188"/>
      <c r="AH33" s="188"/>
      <c r="AI33" s="188"/>
      <c r="AJ33" s="188"/>
      <c r="AK33" s="188"/>
      <c r="AL33" s="188"/>
      <c r="AM33" s="188"/>
      <c r="AN33" s="188"/>
      <c r="AO33" s="60"/>
      <c r="AP33" s="60"/>
      <c r="AQ33" s="60"/>
      <c r="AR33" s="60" t="s">
        <v>32</v>
      </c>
      <c r="AS33" s="60"/>
      <c r="AT33" s="60"/>
      <c r="AU33" s="60"/>
      <c r="AV33" s="69"/>
      <c r="AW33" s="61"/>
      <c r="AY33" s="146">
        <f>SUM(Z33:AC33)</f>
        <v>30</v>
      </c>
      <c r="AZ33" s="147">
        <f>AY33/I33</f>
        <v>10</v>
      </c>
      <c r="BB33" s="148">
        <f>L33+L34+N33</f>
        <v>1</v>
      </c>
      <c r="BC33" s="148">
        <f>T33+T34+V33</f>
        <v>1</v>
      </c>
    </row>
    <row r="34" spans="1:55" ht="20.100000000000001" customHeight="1" x14ac:dyDescent="0.25">
      <c r="A34" s="108"/>
      <c r="B34" s="2"/>
      <c r="C34" s="124"/>
      <c r="D34" s="606"/>
      <c r="E34" s="172"/>
      <c r="F34" s="173"/>
      <c r="G34" s="173"/>
      <c r="H34" s="173"/>
      <c r="I34" s="173"/>
      <c r="J34" s="173"/>
      <c r="K34" s="174" t="s">
        <v>11</v>
      </c>
      <c r="L34" s="179">
        <v>0.25</v>
      </c>
      <c r="M34" s="174"/>
      <c r="N34" s="176"/>
      <c r="R34" s="178"/>
      <c r="S34" s="174" t="s">
        <v>80</v>
      </c>
      <c r="T34" s="175">
        <v>0.25</v>
      </c>
      <c r="U34" s="178"/>
      <c r="V34" s="176"/>
      <c r="Y34" s="181"/>
      <c r="Z34" s="182"/>
      <c r="AA34" s="185"/>
      <c r="AB34" s="185"/>
      <c r="AC34" s="184"/>
      <c r="AD34" s="182"/>
      <c r="AE34" s="190"/>
      <c r="AF34" s="190"/>
      <c r="AG34" s="190"/>
      <c r="AH34" s="190"/>
      <c r="AI34" s="190"/>
      <c r="AJ34" s="190"/>
      <c r="AK34" s="190"/>
      <c r="AL34" s="190"/>
      <c r="AM34" s="190"/>
      <c r="AN34" s="190"/>
      <c r="AO34" s="185"/>
      <c r="AP34" s="185"/>
      <c r="AQ34" s="185"/>
      <c r="AR34" s="185" t="s">
        <v>32</v>
      </c>
      <c r="AS34" s="185"/>
      <c r="AT34" s="185"/>
      <c r="AU34" s="185"/>
      <c r="AV34" s="183"/>
      <c r="AW34" s="184"/>
    </row>
    <row r="35" spans="1:55" ht="20.100000000000001" customHeight="1" x14ac:dyDescent="0.25">
      <c r="A35" s="83" t="s">
        <v>741</v>
      </c>
      <c r="B35" s="52"/>
      <c r="C35" s="123" t="s">
        <v>866</v>
      </c>
      <c r="D35" s="461"/>
      <c r="E35" s="392" t="s">
        <v>208</v>
      </c>
      <c r="F35" s="160" t="s">
        <v>788</v>
      </c>
      <c r="G35" s="160" t="s">
        <v>166</v>
      </c>
      <c r="H35" s="167" t="s">
        <v>47</v>
      </c>
      <c r="I35" s="160">
        <v>6</v>
      </c>
      <c r="J35" s="160">
        <v>2</v>
      </c>
      <c r="K35" s="391" t="s">
        <v>688</v>
      </c>
      <c r="L35" s="382">
        <v>0.15</v>
      </c>
      <c r="M35" s="370" t="s">
        <v>675</v>
      </c>
      <c r="N35" s="453">
        <v>0.5</v>
      </c>
      <c r="O35" s="362">
        <v>0.15</v>
      </c>
      <c r="P35" s="389">
        <v>0.85</v>
      </c>
      <c r="Q35" s="369"/>
      <c r="R35" s="403" t="s">
        <v>9</v>
      </c>
      <c r="S35" s="370" t="s">
        <v>80</v>
      </c>
      <c r="T35" s="402">
        <v>0.15</v>
      </c>
      <c r="U35" s="403" t="s">
        <v>675</v>
      </c>
      <c r="V35" s="453">
        <v>0.5</v>
      </c>
      <c r="W35" s="362">
        <v>0.15</v>
      </c>
      <c r="X35" s="389">
        <v>0.85</v>
      </c>
      <c r="Y35" s="363"/>
      <c r="Z35" s="59">
        <v>19.5</v>
      </c>
      <c r="AA35" s="60"/>
      <c r="AB35" s="60">
        <v>30</v>
      </c>
      <c r="AC35" s="61">
        <v>8</v>
      </c>
      <c r="AD35" s="59" t="s">
        <v>32</v>
      </c>
      <c r="AE35" s="188"/>
      <c r="AF35" s="188"/>
      <c r="AG35" s="188"/>
      <c r="AH35" s="188"/>
      <c r="AI35" s="188"/>
      <c r="AJ35" s="188"/>
      <c r="AK35" s="188"/>
      <c r="AL35" s="188"/>
      <c r="AM35" s="188"/>
      <c r="AN35" s="188"/>
      <c r="AO35" s="60"/>
      <c r="AP35" s="60"/>
      <c r="AQ35" s="60"/>
      <c r="AR35" s="60"/>
      <c r="AS35" s="60"/>
      <c r="AT35" s="60"/>
      <c r="AU35" s="60"/>
      <c r="AV35" s="69"/>
      <c r="AW35" s="61" t="s">
        <v>39</v>
      </c>
      <c r="AY35" s="146">
        <f>SUM(Z35:AC35)</f>
        <v>57.5</v>
      </c>
      <c r="AZ35" s="147">
        <f>AY35/I35</f>
        <v>9.5833333333333339</v>
      </c>
      <c r="BB35" s="148">
        <f>L35+L36+T37+N35</f>
        <v>1</v>
      </c>
      <c r="BC35" s="148">
        <f>T35+T36+T37+V35</f>
        <v>1</v>
      </c>
    </row>
    <row r="36" spans="1:55" ht="20.100000000000001" customHeight="1" x14ac:dyDescent="0.25">
      <c r="A36" s="321"/>
      <c r="B36" s="54"/>
      <c r="C36" s="627"/>
      <c r="D36" s="100"/>
      <c r="E36" s="401"/>
      <c r="F36" s="173"/>
      <c r="G36" s="173"/>
      <c r="H36" s="173"/>
      <c r="I36" s="173"/>
      <c r="J36" s="173"/>
      <c r="K36" s="430" t="s">
        <v>77</v>
      </c>
      <c r="L36" s="421">
        <v>0.35</v>
      </c>
      <c r="M36" s="407"/>
      <c r="N36" s="482"/>
      <c r="O36" s="387">
        <v>0</v>
      </c>
      <c r="P36" s="405"/>
      <c r="Q36" s="406"/>
      <c r="R36" s="420"/>
      <c r="S36" s="407" t="s">
        <v>80</v>
      </c>
      <c r="T36" s="431">
        <v>0.35</v>
      </c>
      <c r="U36" s="420"/>
      <c r="V36" s="482"/>
      <c r="W36" s="387">
        <v>0</v>
      </c>
      <c r="X36" s="405"/>
      <c r="Y36" s="432"/>
      <c r="Z36" s="182"/>
      <c r="AA36" s="185"/>
      <c r="AB36" s="185"/>
      <c r="AC36" s="184"/>
      <c r="AD36" s="182" t="s">
        <v>32</v>
      </c>
      <c r="AE36" s="190"/>
      <c r="AF36" s="190"/>
      <c r="AG36" s="190"/>
      <c r="AH36" s="190"/>
      <c r="AI36" s="190"/>
      <c r="AJ36" s="190"/>
      <c r="AK36" s="190"/>
      <c r="AL36" s="190"/>
      <c r="AM36" s="190"/>
      <c r="AN36" s="190"/>
      <c r="AO36" s="185"/>
      <c r="AP36" s="185"/>
      <c r="AQ36" s="185"/>
      <c r="AR36" s="185"/>
      <c r="AS36" s="185"/>
      <c r="AT36" s="185"/>
      <c r="AU36" s="185"/>
      <c r="AV36" s="183"/>
      <c r="AW36" s="184" t="s">
        <v>39</v>
      </c>
    </row>
    <row r="37" spans="1:55" ht="20.100000000000001" customHeight="1" x14ac:dyDescent="0.25">
      <c r="A37" s="109"/>
      <c r="B37" s="110"/>
      <c r="C37" s="118"/>
      <c r="D37" s="462"/>
      <c r="E37" s="393"/>
      <c r="F37" s="150"/>
      <c r="G37" s="150"/>
      <c r="H37" s="150"/>
      <c r="I37" s="150"/>
      <c r="J37" s="150"/>
      <c r="K37" s="371"/>
      <c r="L37" s="408"/>
      <c r="M37" s="371"/>
      <c r="N37" s="454"/>
      <c r="O37" s="368"/>
      <c r="P37" s="368"/>
      <c r="Q37" s="374"/>
      <c r="R37" s="410"/>
      <c r="S37" s="371"/>
      <c r="T37" s="409"/>
      <c r="U37" s="410"/>
      <c r="V37" s="454"/>
      <c r="W37" s="368"/>
      <c r="X37" s="368"/>
      <c r="Y37" s="411"/>
      <c r="Z37" s="62"/>
      <c r="AA37" s="63"/>
      <c r="AB37" s="63"/>
      <c r="AC37" s="64"/>
      <c r="AD37" s="62" t="s">
        <v>32</v>
      </c>
      <c r="AE37" s="189"/>
      <c r="AF37" s="189"/>
      <c r="AG37" s="189"/>
      <c r="AH37" s="189"/>
      <c r="AI37" s="189"/>
      <c r="AJ37" s="189"/>
      <c r="AK37" s="189"/>
      <c r="AL37" s="189"/>
      <c r="AM37" s="189"/>
      <c r="AN37" s="189"/>
      <c r="AO37" s="63"/>
      <c r="AP37" s="63"/>
      <c r="AQ37" s="63"/>
      <c r="AR37" s="63"/>
      <c r="AS37" s="63"/>
      <c r="AT37" s="63"/>
      <c r="AU37" s="63"/>
      <c r="AV37" s="70"/>
      <c r="AW37" s="64" t="s">
        <v>39</v>
      </c>
    </row>
    <row r="38" spans="1:55" ht="20.100000000000001" customHeight="1" x14ac:dyDescent="0.25">
      <c r="A38" s="88" t="s">
        <v>695</v>
      </c>
      <c r="B38" s="360"/>
      <c r="C38" s="123" t="s">
        <v>867</v>
      </c>
      <c r="D38" s="461"/>
      <c r="E38" s="392" t="s">
        <v>452</v>
      </c>
      <c r="F38" s="160" t="s">
        <v>799</v>
      </c>
      <c r="G38" s="160" t="s">
        <v>634</v>
      </c>
      <c r="H38" s="167" t="s">
        <v>47</v>
      </c>
      <c r="I38" s="160">
        <v>6</v>
      </c>
      <c r="J38" s="160">
        <v>2</v>
      </c>
      <c r="K38" s="161" t="s">
        <v>8</v>
      </c>
      <c r="L38" s="339">
        <v>0.3</v>
      </c>
      <c r="M38" s="608" t="s">
        <v>675</v>
      </c>
      <c r="N38" s="162">
        <v>0.4</v>
      </c>
      <c r="O38" s="163"/>
      <c r="P38" s="163"/>
      <c r="Q38" s="164" t="s">
        <v>39</v>
      </c>
      <c r="R38" s="165" t="s">
        <v>9</v>
      </c>
      <c r="S38" s="161" t="s">
        <v>80</v>
      </c>
      <c r="T38" s="170">
        <v>0.3</v>
      </c>
      <c r="U38" s="165" t="s">
        <v>675</v>
      </c>
      <c r="V38" s="162">
        <v>0.7</v>
      </c>
      <c r="W38" s="163"/>
      <c r="X38" s="163"/>
      <c r="Y38" s="167" t="s">
        <v>39</v>
      </c>
      <c r="Z38" s="59">
        <v>22.5</v>
      </c>
      <c r="AA38" s="60"/>
      <c r="AB38" s="60">
        <v>18</v>
      </c>
      <c r="AC38" s="61">
        <v>16</v>
      </c>
      <c r="AD38" s="59"/>
      <c r="AE38" s="188"/>
      <c r="AF38" s="188"/>
      <c r="AG38" s="188" t="s">
        <v>32</v>
      </c>
      <c r="AH38" s="188" t="s">
        <v>32</v>
      </c>
      <c r="AI38" s="188" t="s">
        <v>32</v>
      </c>
      <c r="AJ38" s="188" t="s">
        <v>32</v>
      </c>
      <c r="AK38" s="188"/>
      <c r="AL38" s="188"/>
      <c r="AM38" s="188"/>
      <c r="AN38" s="188"/>
      <c r="AO38" s="60"/>
      <c r="AP38" s="60"/>
      <c r="AQ38" s="60"/>
      <c r="AR38" s="60"/>
      <c r="AS38" s="60"/>
      <c r="AT38" s="60"/>
      <c r="AU38" s="60"/>
      <c r="AV38" s="69"/>
      <c r="AW38" s="61" t="s">
        <v>39</v>
      </c>
      <c r="AY38" s="146">
        <f>SUM(Z38:AC38)</f>
        <v>56.5</v>
      </c>
      <c r="AZ38" s="147">
        <f>AY38/I38</f>
        <v>9.4166666666666661</v>
      </c>
      <c r="BB38" s="148" t="e">
        <f>L38+L39+#REF!+N38</f>
        <v>#REF!</v>
      </c>
      <c r="BC38" s="148" t="e">
        <f>T38+T39+#REF!+V38</f>
        <v>#REF!</v>
      </c>
    </row>
    <row r="39" spans="1:55" ht="20.100000000000001" customHeight="1" x14ac:dyDescent="0.25">
      <c r="A39" s="89"/>
      <c r="B39" s="361"/>
      <c r="C39" s="124"/>
      <c r="D39" s="606"/>
      <c r="E39" s="401"/>
      <c r="F39" s="173"/>
      <c r="G39" s="173"/>
      <c r="H39" s="173"/>
      <c r="I39" s="173"/>
      <c r="J39" s="173"/>
      <c r="K39" s="174" t="s">
        <v>77</v>
      </c>
      <c r="L39" s="344">
        <v>0.3</v>
      </c>
      <c r="M39" s="174"/>
      <c r="N39" s="176"/>
      <c r="R39" s="178"/>
      <c r="S39" s="174" t="s">
        <v>9</v>
      </c>
      <c r="T39" s="175"/>
      <c r="U39" s="178"/>
      <c r="V39" s="176"/>
      <c r="Y39" s="181"/>
      <c r="Z39" s="182"/>
      <c r="AA39" s="185"/>
      <c r="AB39" s="185"/>
      <c r="AC39" s="184"/>
      <c r="AD39" s="182"/>
      <c r="AE39" s="190"/>
      <c r="AF39" s="190"/>
      <c r="AG39" s="190" t="s">
        <v>32</v>
      </c>
      <c r="AH39" s="190" t="s">
        <v>32</v>
      </c>
      <c r="AI39" s="190" t="s">
        <v>32</v>
      </c>
      <c r="AJ39" s="190" t="s">
        <v>32</v>
      </c>
      <c r="AK39" s="190"/>
      <c r="AL39" s="190"/>
      <c r="AM39" s="190"/>
      <c r="AN39" s="190"/>
      <c r="AO39" s="185"/>
      <c r="AP39" s="185"/>
      <c r="AQ39" s="185"/>
      <c r="AR39" s="185"/>
      <c r="AS39" s="185"/>
      <c r="AT39" s="185"/>
      <c r="AU39" s="185"/>
      <c r="AV39" s="183"/>
      <c r="AW39" s="184" t="s">
        <v>39</v>
      </c>
    </row>
    <row r="40" spans="1:55" ht="20.100000000000001" customHeight="1" x14ac:dyDescent="0.25">
      <c r="A40" s="85" t="s">
        <v>342</v>
      </c>
      <c r="B40" s="57"/>
      <c r="C40" s="123" t="s">
        <v>871</v>
      </c>
      <c r="D40" s="461"/>
      <c r="E40" s="159" t="s">
        <v>453</v>
      </c>
      <c r="F40" s="160"/>
      <c r="G40" s="160" t="s">
        <v>635</v>
      </c>
      <c r="H40" s="160" t="s">
        <v>32</v>
      </c>
      <c r="I40" s="160">
        <v>3</v>
      </c>
      <c r="J40" s="160">
        <v>1</v>
      </c>
      <c r="K40" s="161" t="s">
        <v>146</v>
      </c>
      <c r="L40" s="339">
        <v>0.15</v>
      </c>
      <c r="M40" s="608" t="s">
        <v>683</v>
      </c>
      <c r="N40" s="162">
        <v>0.7</v>
      </c>
      <c r="O40" s="163">
        <v>0</v>
      </c>
      <c r="P40" s="163">
        <v>1</v>
      </c>
      <c r="Q40" s="164"/>
      <c r="R40" s="165" t="s">
        <v>9</v>
      </c>
      <c r="S40" s="161" t="s">
        <v>80</v>
      </c>
      <c r="T40" s="170">
        <v>0.15</v>
      </c>
      <c r="U40" s="165" t="s">
        <v>683</v>
      </c>
      <c r="V40" s="162">
        <v>0.7</v>
      </c>
      <c r="W40" s="163">
        <v>0</v>
      </c>
      <c r="X40" s="163">
        <v>1</v>
      </c>
      <c r="Y40" s="167"/>
      <c r="Z40" s="59">
        <v>15</v>
      </c>
      <c r="AA40" s="60"/>
      <c r="AB40" s="60">
        <v>12</v>
      </c>
      <c r="AC40" s="61"/>
      <c r="AD40" s="59"/>
      <c r="AE40" s="188"/>
      <c r="AF40" s="188"/>
      <c r="AG40" s="188"/>
      <c r="AH40" s="188"/>
      <c r="AI40" s="188" t="s">
        <v>32</v>
      </c>
      <c r="AJ40" s="188"/>
      <c r="AK40" s="188"/>
      <c r="AL40" s="188"/>
      <c r="AM40" s="188"/>
      <c r="AN40" s="188"/>
      <c r="AO40" s="60"/>
      <c r="AP40" s="60"/>
      <c r="AQ40" s="60"/>
      <c r="AR40" s="60"/>
      <c r="AS40" s="60"/>
      <c r="AT40" s="60"/>
      <c r="AU40" s="60"/>
      <c r="AV40" s="69"/>
      <c r="AW40" s="61"/>
      <c r="AY40" s="146">
        <f>SUM(Z40:AC40)</f>
        <v>27</v>
      </c>
      <c r="AZ40" s="147">
        <f>AY40/I40</f>
        <v>9</v>
      </c>
      <c r="BB40" s="148">
        <f>L40+L41+N40</f>
        <v>1</v>
      </c>
      <c r="BC40" s="148">
        <f>T40+T41+V40</f>
        <v>1</v>
      </c>
    </row>
    <row r="41" spans="1:55" ht="20.100000000000001" customHeight="1" x14ac:dyDescent="0.25">
      <c r="A41" s="108"/>
      <c r="B41" s="2"/>
      <c r="C41" s="124"/>
      <c r="D41" s="606"/>
      <c r="E41" s="172"/>
      <c r="F41" s="173"/>
      <c r="G41" s="173"/>
      <c r="H41" s="173"/>
      <c r="I41" s="173"/>
      <c r="J41" s="173"/>
      <c r="K41" s="174" t="s">
        <v>697</v>
      </c>
      <c r="L41" s="344">
        <v>0.15</v>
      </c>
      <c r="M41" s="174"/>
      <c r="N41" s="176"/>
      <c r="O41" s="177">
        <v>0</v>
      </c>
      <c r="R41" s="178"/>
      <c r="S41" s="174" t="s">
        <v>80</v>
      </c>
      <c r="T41" s="175">
        <v>0.15</v>
      </c>
      <c r="U41" s="178"/>
      <c r="V41" s="176"/>
      <c r="W41" s="177">
        <v>0</v>
      </c>
      <c r="Y41" s="181"/>
      <c r="Z41" s="182"/>
      <c r="AA41" s="185"/>
      <c r="AB41" s="185"/>
      <c r="AC41" s="184"/>
      <c r="AD41" s="182"/>
      <c r="AE41" s="190"/>
      <c r="AF41" s="190"/>
      <c r="AG41" s="190"/>
      <c r="AH41" s="190"/>
      <c r="AI41" s="190" t="s">
        <v>32</v>
      </c>
      <c r="AJ41" s="190"/>
      <c r="AK41" s="190"/>
      <c r="AL41" s="190"/>
      <c r="AM41" s="190"/>
      <c r="AN41" s="190"/>
      <c r="AO41" s="185"/>
      <c r="AP41" s="185"/>
      <c r="AQ41" s="185"/>
      <c r="AR41" s="185"/>
      <c r="AS41" s="185"/>
      <c r="AT41" s="185"/>
      <c r="AU41" s="185"/>
      <c r="AV41" s="183"/>
      <c r="AW41" s="184"/>
    </row>
    <row r="42" spans="1:55" ht="20.100000000000001" customHeight="1" x14ac:dyDescent="0.25">
      <c r="A42" s="25" t="s">
        <v>696</v>
      </c>
      <c r="B42" s="787"/>
      <c r="C42" s="123" t="s">
        <v>867</v>
      </c>
      <c r="D42" s="461"/>
      <c r="E42" s="392" t="s">
        <v>209</v>
      </c>
      <c r="F42" s="160" t="s">
        <v>564</v>
      </c>
      <c r="G42" s="160" t="s">
        <v>167</v>
      </c>
      <c r="H42" s="160" t="s">
        <v>47</v>
      </c>
      <c r="I42" s="160">
        <v>6</v>
      </c>
      <c r="J42" s="160">
        <v>2</v>
      </c>
      <c r="K42" s="370" t="s">
        <v>846</v>
      </c>
      <c r="L42" s="428">
        <v>0.2</v>
      </c>
      <c r="M42" s="370" t="s">
        <v>675</v>
      </c>
      <c r="N42" s="453">
        <v>0.5</v>
      </c>
      <c r="O42" s="362"/>
      <c r="P42" s="362"/>
      <c r="Q42" s="429" t="s">
        <v>39</v>
      </c>
      <c r="R42" s="403" t="s">
        <v>9</v>
      </c>
      <c r="S42" s="370" t="s">
        <v>80</v>
      </c>
      <c r="T42" s="402">
        <v>0.2</v>
      </c>
      <c r="U42" s="403" t="s">
        <v>675</v>
      </c>
      <c r="V42" s="453">
        <v>0.5</v>
      </c>
      <c r="W42" s="362">
        <v>0.2</v>
      </c>
      <c r="X42" s="389">
        <v>0.8</v>
      </c>
      <c r="Y42" s="363"/>
      <c r="Z42" s="59">
        <v>22.5</v>
      </c>
      <c r="AA42" s="60"/>
      <c r="AB42" s="60">
        <v>25.5</v>
      </c>
      <c r="AC42" s="61">
        <v>12</v>
      </c>
      <c r="AD42" s="59"/>
      <c r="AE42" s="188"/>
      <c r="AF42" s="188"/>
      <c r="AG42" s="188"/>
      <c r="AH42" s="188" t="s">
        <v>32</v>
      </c>
      <c r="AI42" s="188"/>
      <c r="AJ42" s="188"/>
      <c r="AK42" s="188"/>
      <c r="AL42" s="188"/>
      <c r="AM42" s="188" t="s">
        <v>39</v>
      </c>
      <c r="AN42" s="188"/>
      <c r="AO42" s="60"/>
      <c r="AP42" s="60"/>
      <c r="AQ42" s="60"/>
      <c r="AR42" s="60"/>
      <c r="AS42" s="60"/>
      <c r="AT42" s="60"/>
      <c r="AU42" s="60"/>
      <c r="AV42" s="69"/>
      <c r="AW42" s="61"/>
      <c r="AY42" s="146">
        <f>SUM(Z42:AC42)</f>
        <v>60</v>
      </c>
      <c r="AZ42" s="147">
        <f>AY42/I42</f>
        <v>10</v>
      </c>
      <c r="BB42" s="148">
        <f>L42+L43+L44+N42</f>
        <v>1</v>
      </c>
      <c r="BC42" s="148">
        <f>T42+T43+T44+V42</f>
        <v>1</v>
      </c>
    </row>
    <row r="43" spans="1:55" ht="20.100000000000001" customHeight="1" x14ac:dyDescent="0.25">
      <c r="A43" s="24"/>
      <c r="B43" s="788"/>
      <c r="C43" s="124"/>
      <c r="D43" s="606"/>
      <c r="E43" s="401"/>
      <c r="F43" s="173"/>
      <c r="G43" s="173"/>
      <c r="H43" s="173"/>
      <c r="I43" s="173"/>
      <c r="J43" s="173"/>
      <c r="K43" s="407" t="s">
        <v>847</v>
      </c>
      <c r="L43" s="421">
        <v>0.15</v>
      </c>
      <c r="M43" s="407"/>
      <c r="N43" s="482"/>
      <c r="O43" s="405"/>
      <c r="P43" s="405"/>
      <c r="Q43" s="406"/>
      <c r="R43" s="420"/>
      <c r="S43" s="407" t="s">
        <v>80</v>
      </c>
      <c r="T43" s="431">
        <v>0.15</v>
      </c>
      <c r="U43" s="420"/>
      <c r="V43" s="482"/>
      <c r="W43" s="387">
        <v>0</v>
      </c>
      <c r="X43" s="405"/>
      <c r="Y43" s="432"/>
      <c r="Z43" s="182"/>
      <c r="AA43" s="185"/>
      <c r="AB43" s="185"/>
      <c r="AC43" s="184"/>
      <c r="AD43" s="182"/>
      <c r="AE43" s="190"/>
      <c r="AF43" s="190"/>
      <c r="AG43" s="190"/>
      <c r="AH43" s="190" t="s">
        <v>32</v>
      </c>
      <c r="AI43" s="190"/>
      <c r="AJ43" s="190"/>
      <c r="AK43" s="190"/>
      <c r="AL43" s="190"/>
      <c r="AM43" s="190" t="s">
        <v>39</v>
      </c>
      <c r="AN43" s="190"/>
      <c r="AO43" s="185"/>
      <c r="AP43" s="185"/>
      <c r="AQ43" s="185"/>
      <c r="AR43" s="185"/>
      <c r="AS43" s="185"/>
      <c r="AT43" s="185"/>
      <c r="AU43" s="185"/>
      <c r="AV43" s="183"/>
      <c r="AW43" s="184"/>
    </row>
    <row r="44" spans="1:55" ht="20.100000000000001" customHeight="1" x14ac:dyDescent="0.25">
      <c r="A44" s="108"/>
      <c r="B44" s="789"/>
      <c r="C44" s="124"/>
      <c r="D44" s="606"/>
      <c r="E44" s="393"/>
      <c r="F44" s="150"/>
      <c r="G44" s="150"/>
      <c r="H44" s="150"/>
      <c r="I44" s="150"/>
      <c r="J44" s="150"/>
      <c r="K44" s="371" t="s">
        <v>848</v>
      </c>
      <c r="L44" s="383">
        <v>0.15</v>
      </c>
      <c r="M44" s="371"/>
      <c r="N44" s="454"/>
      <c r="O44" s="477" t="s">
        <v>967</v>
      </c>
      <c r="P44" s="368"/>
      <c r="Q44" s="374"/>
      <c r="R44" s="410"/>
      <c r="S44" s="371" t="s">
        <v>80</v>
      </c>
      <c r="T44" s="424">
        <v>0.15</v>
      </c>
      <c r="U44" s="410"/>
      <c r="V44" s="454"/>
      <c r="W44" s="368">
        <v>0</v>
      </c>
      <c r="X44" s="368"/>
      <c r="Y44" s="411"/>
      <c r="Z44" s="62"/>
      <c r="AA44" s="63"/>
      <c r="AB44" s="63"/>
      <c r="AC44" s="64"/>
      <c r="AD44" s="62"/>
      <c r="AE44" s="189"/>
      <c r="AF44" s="189"/>
      <c r="AG44" s="189"/>
      <c r="AH44" s="189" t="s">
        <v>32</v>
      </c>
      <c r="AI44" s="189"/>
      <c r="AJ44" s="189"/>
      <c r="AK44" s="189"/>
      <c r="AL44" s="189"/>
      <c r="AM44" s="189" t="s">
        <v>39</v>
      </c>
      <c r="AN44" s="189"/>
      <c r="AO44" s="63"/>
      <c r="AP44" s="63"/>
      <c r="AQ44" s="63"/>
      <c r="AR44" s="63"/>
      <c r="AS44" s="63"/>
      <c r="AT44" s="63"/>
      <c r="AU44" s="63"/>
      <c r="AV44" s="70"/>
      <c r="AW44" s="64"/>
    </row>
    <row r="45" spans="1:55" ht="20.100000000000001" customHeight="1" x14ac:dyDescent="0.25">
      <c r="A45" s="25" t="s">
        <v>343</v>
      </c>
      <c r="B45" s="52"/>
      <c r="C45" s="123" t="s">
        <v>866</v>
      </c>
      <c r="D45" s="461"/>
      <c r="E45" s="392" t="s">
        <v>210</v>
      </c>
      <c r="F45" s="160"/>
      <c r="G45" s="160" t="s">
        <v>400</v>
      </c>
      <c r="H45" s="160" t="s">
        <v>32</v>
      </c>
      <c r="I45" s="160">
        <v>6</v>
      </c>
      <c r="J45" s="160">
        <v>2</v>
      </c>
      <c r="K45" s="391" t="s">
        <v>688</v>
      </c>
      <c r="L45" s="382">
        <v>0.15</v>
      </c>
      <c r="M45" s="370" t="s">
        <v>675</v>
      </c>
      <c r="N45" s="453">
        <v>0.5</v>
      </c>
      <c r="O45" s="362">
        <v>0.15</v>
      </c>
      <c r="P45" s="389">
        <v>0.85</v>
      </c>
      <c r="Q45" s="369"/>
      <c r="R45" s="403" t="s">
        <v>9</v>
      </c>
      <c r="S45" s="370" t="s">
        <v>80</v>
      </c>
      <c r="T45" s="402">
        <v>0.15</v>
      </c>
      <c r="U45" s="403" t="s">
        <v>675</v>
      </c>
      <c r="V45" s="453">
        <v>0.5</v>
      </c>
      <c r="W45" s="362">
        <v>0.15</v>
      </c>
      <c r="X45" s="389">
        <v>0.85</v>
      </c>
      <c r="Y45" s="363"/>
      <c r="Z45" s="59">
        <v>19.5</v>
      </c>
      <c r="AA45" s="60"/>
      <c r="AB45" s="60">
        <v>30</v>
      </c>
      <c r="AC45" s="61">
        <v>8</v>
      </c>
      <c r="AD45" s="59"/>
      <c r="AE45" s="188" t="s">
        <v>32</v>
      </c>
      <c r="AF45" s="188"/>
      <c r="AG45" s="188"/>
      <c r="AH45" s="188"/>
      <c r="AI45" s="188"/>
      <c r="AJ45" s="188"/>
      <c r="AK45" s="188"/>
      <c r="AL45" s="188"/>
      <c r="AM45" s="188"/>
      <c r="AN45" s="188"/>
      <c r="AO45" s="60"/>
      <c r="AP45" s="60"/>
      <c r="AQ45" s="60"/>
      <c r="AR45" s="60"/>
      <c r="AS45" s="60"/>
      <c r="AT45" s="60"/>
      <c r="AU45" s="60"/>
      <c r="AV45" s="69"/>
      <c r="AW45" s="61"/>
      <c r="AY45" s="146">
        <f>SUM(Z45:AC45)</f>
        <v>57.5</v>
      </c>
      <c r="AZ45" s="147">
        <f>AY45/I45</f>
        <v>9.5833333333333339</v>
      </c>
      <c r="BB45" s="148">
        <f>L45+L46+L47+N45</f>
        <v>1</v>
      </c>
      <c r="BC45" s="148">
        <f>T45+T46+T47+V45</f>
        <v>1</v>
      </c>
    </row>
    <row r="46" spans="1:55" ht="20.100000000000001" customHeight="1" x14ac:dyDescent="0.25">
      <c r="A46" s="24"/>
      <c r="B46" s="54"/>
      <c r="C46" s="124"/>
      <c r="D46" s="606"/>
      <c r="E46" s="401"/>
      <c r="F46" s="173"/>
      <c r="G46" s="173"/>
      <c r="H46" s="173"/>
      <c r="I46" s="173"/>
      <c r="J46" s="173"/>
      <c r="K46" s="430" t="s">
        <v>77</v>
      </c>
      <c r="L46" s="421">
        <v>0.35</v>
      </c>
      <c r="M46" s="407"/>
      <c r="N46" s="482"/>
      <c r="O46" s="387">
        <v>0</v>
      </c>
      <c r="P46" s="405"/>
      <c r="Q46" s="406"/>
      <c r="R46" s="420"/>
      <c r="S46" s="407" t="s">
        <v>80</v>
      </c>
      <c r="T46" s="431">
        <v>0.35</v>
      </c>
      <c r="U46" s="420"/>
      <c r="V46" s="482"/>
      <c r="W46" s="387">
        <v>0</v>
      </c>
      <c r="X46" s="405"/>
      <c r="Y46" s="432"/>
      <c r="Z46" s="182"/>
      <c r="AA46" s="185"/>
      <c r="AB46" s="185"/>
      <c r="AC46" s="184"/>
      <c r="AD46" s="182"/>
      <c r="AE46" s="190" t="s">
        <v>32</v>
      </c>
      <c r="AF46" s="190"/>
      <c r="AG46" s="190"/>
      <c r="AH46" s="190"/>
      <c r="AI46" s="190"/>
      <c r="AJ46" s="190"/>
      <c r="AK46" s="190"/>
      <c r="AL46" s="190"/>
      <c r="AM46" s="190"/>
      <c r="AN46" s="190"/>
      <c r="AO46" s="185"/>
      <c r="AP46" s="185"/>
      <c r="AQ46" s="185"/>
      <c r="AR46" s="185"/>
      <c r="AS46" s="185"/>
      <c r="AT46" s="185"/>
      <c r="AU46" s="185"/>
      <c r="AV46" s="183"/>
      <c r="AW46" s="184"/>
    </row>
    <row r="47" spans="1:55" ht="20.100000000000001" customHeight="1" x14ac:dyDescent="0.25">
      <c r="A47" s="108"/>
      <c r="B47" s="2"/>
      <c r="C47" s="627"/>
      <c r="D47" s="100"/>
      <c r="E47" s="401"/>
      <c r="F47" s="173"/>
      <c r="G47" s="173"/>
      <c r="H47" s="173"/>
      <c r="I47" s="173"/>
      <c r="J47" s="173"/>
      <c r="K47" s="390"/>
      <c r="L47" s="383"/>
      <c r="M47" s="371"/>
      <c r="N47" s="454"/>
      <c r="O47" s="368"/>
      <c r="P47" s="368"/>
      <c r="Q47" s="374"/>
      <c r="R47" s="410"/>
      <c r="S47" s="371"/>
      <c r="T47" s="409"/>
      <c r="U47" s="410"/>
      <c r="V47" s="454"/>
      <c r="W47" s="368"/>
      <c r="X47" s="368"/>
      <c r="Y47" s="411"/>
      <c r="Z47" s="182"/>
      <c r="AA47" s="185"/>
      <c r="AB47" s="185"/>
      <c r="AC47" s="184"/>
      <c r="AD47" s="182"/>
      <c r="AE47" s="190" t="s">
        <v>32</v>
      </c>
      <c r="AF47" s="190"/>
      <c r="AG47" s="190"/>
      <c r="AH47" s="190"/>
      <c r="AI47" s="190"/>
      <c r="AJ47" s="190"/>
      <c r="AK47" s="190"/>
      <c r="AL47" s="190"/>
      <c r="AM47" s="190"/>
      <c r="AN47" s="190"/>
      <c r="AO47" s="185"/>
      <c r="AP47" s="185"/>
      <c r="AQ47" s="185"/>
      <c r="AR47" s="185"/>
      <c r="AS47" s="185"/>
      <c r="AT47" s="185"/>
      <c r="AU47" s="185"/>
      <c r="AV47" s="183"/>
      <c r="AW47" s="184"/>
    </row>
    <row r="48" spans="1:55" ht="20.100000000000001" customHeight="1" x14ac:dyDescent="0.25">
      <c r="A48" s="25" t="s">
        <v>344</v>
      </c>
      <c r="B48" s="52"/>
      <c r="C48" s="123" t="s">
        <v>868</v>
      </c>
      <c r="D48" s="461"/>
      <c r="E48" s="159" t="s">
        <v>720</v>
      </c>
      <c r="F48" s="160"/>
      <c r="G48" s="160" t="s">
        <v>168</v>
      </c>
      <c r="H48" s="160" t="s">
        <v>32</v>
      </c>
      <c r="I48" s="160">
        <v>6</v>
      </c>
      <c r="J48" s="160">
        <v>2</v>
      </c>
      <c r="K48" s="161" t="s">
        <v>77</v>
      </c>
      <c r="L48" s="339">
        <v>0.25</v>
      </c>
      <c r="M48" s="608" t="s">
        <v>683</v>
      </c>
      <c r="N48" s="162">
        <v>0.5</v>
      </c>
      <c r="O48" s="163"/>
      <c r="P48" s="163"/>
      <c r="Q48" s="164" t="s">
        <v>39</v>
      </c>
      <c r="R48" s="165" t="s">
        <v>9</v>
      </c>
      <c r="S48" s="161" t="s">
        <v>80</v>
      </c>
      <c r="T48" s="170">
        <v>0.25</v>
      </c>
      <c r="U48" s="165" t="s">
        <v>683</v>
      </c>
      <c r="V48" s="162">
        <v>0.5</v>
      </c>
      <c r="W48" s="163"/>
      <c r="X48" s="163"/>
      <c r="Y48" s="167" t="s">
        <v>39</v>
      </c>
      <c r="Z48" s="59">
        <v>18</v>
      </c>
      <c r="AA48" s="60"/>
      <c r="AB48" s="60">
        <v>18</v>
      </c>
      <c r="AC48" s="61">
        <v>24</v>
      </c>
      <c r="AD48" s="59"/>
      <c r="AE48" s="188"/>
      <c r="AF48" s="188"/>
      <c r="AG48" s="188"/>
      <c r="AH48" s="188"/>
      <c r="AI48" s="188"/>
      <c r="AJ48" s="188"/>
      <c r="AK48" s="188"/>
      <c r="AL48" s="188"/>
      <c r="AM48" s="188"/>
      <c r="AN48" s="188"/>
      <c r="AO48" s="60" t="s">
        <v>32</v>
      </c>
      <c r="AP48" s="60"/>
      <c r="AQ48" s="60"/>
      <c r="AR48" s="60"/>
      <c r="AS48" s="60"/>
      <c r="AT48" s="60"/>
      <c r="AU48" s="60"/>
      <c r="AV48" s="69"/>
      <c r="AW48" s="61"/>
      <c r="AY48" s="146">
        <f>SUM(Z48:AC48)</f>
        <v>60</v>
      </c>
      <c r="AZ48" s="147">
        <f>AY48/I48</f>
        <v>10</v>
      </c>
      <c r="BB48" s="148">
        <f>L48+L49+N48</f>
        <v>1</v>
      </c>
      <c r="BC48" s="148">
        <f>T48+T49+V48</f>
        <v>1</v>
      </c>
    </row>
    <row r="49" spans="1:55" ht="20.100000000000001" customHeight="1" x14ac:dyDescent="0.25">
      <c r="A49" s="108"/>
      <c r="B49" s="2"/>
      <c r="C49" s="118"/>
      <c r="D49" s="462"/>
      <c r="E49" s="149"/>
      <c r="F49" s="150"/>
      <c r="G49" s="150"/>
      <c r="H49" s="150"/>
      <c r="I49" s="150"/>
      <c r="J49" s="150"/>
      <c r="K49" s="152" t="s">
        <v>8</v>
      </c>
      <c r="L49" s="340">
        <v>0.25</v>
      </c>
      <c r="M49" s="609"/>
      <c r="N49" s="153"/>
      <c r="O49" s="154"/>
      <c r="P49" s="154"/>
      <c r="Q49" s="155"/>
      <c r="R49" s="156"/>
      <c r="S49" s="152" t="s">
        <v>80</v>
      </c>
      <c r="T49" s="157">
        <v>0.25</v>
      </c>
      <c r="U49" s="156"/>
      <c r="V49" s="153"/>
      <c r="W49" s="154"/>
      <c r="X49" s="154"/>
      <c r="Y49" s="151"/>
      <c r="Z49" s="62"/>
      <c r="AA49" s="63"/>
      <c r="AB49" s="63"/>
      <c r="AC49" s="64"/>
      <c r="AD49" s="62"/>
      <c r="AE49" s="189"/>
      <c r="AF49" s="189"/>
      <c r="AG49" s="189"/>
      <c r="AH49" s="189"/>
      <c r="AI49" s="189"/>
      <c r="AJ49" s="189"/>
      <c r="AK49" s="189"/>
      <c r="AL49" s="189"/>
      <c r="AM49" s="189"/>
      <c r="AN49" s="189"/>
      <c r="AO49" s="63" t="s">
        <v>32</v>
      </c>
      <c r="AP49" s="63"/>
      <c r="AQ49" s="63"/>
      <c r="AR49" s="63"/>
      <c r="AS49" s="63"/>
      <c r="AT49" s="63"/>
      <c r="AU49" s="63"/>
      <c r="AV49" s="70"/>
      <c r="AW49" s="64"/>
    </row>
    <row r="50" spans="1:55" ht="20.100000000000001" customHeight="1" x14ac:dyDescent="0.25">
      <c r="A50" s="25" t="s">
        <v>673</v>
      </c>
      <c r="B50" s="52"/>
      <c r="C50" s="123" t="s">
        <v>868</v>
      </c>
      <c r="D50" s="98"/>
      <c r="E50" s="159" t="s">
        <v>211</v>
      </c>
      <c r="F50" s="160"/>
      <c r="G50" s="160" t="s">
        <v>169</v>
      </c>
      <c r="H50" s="160" t="s">
        <v>32</v>
      </c>
      <c r="I50" s="160">
        <v>6</v>
      </c>
      <c r="J50" s="160">
        <v>2</v>
      </c>
      <c r="K50" s="161" t="s">
        <v>8</v>
      </c>
      <c r="L50" s="339">
        <v>0.25</v>
      </c>
      <c r="M50" s="608" t="s">
        <v>677</v>
      </c>
      <c r="N50" s="610">
        <v>0.5</v>
      </c>
      <c r="O50" s="163"/>
      <c r="P50" s="163"/>
      <c r="Q50" s="164" t="s">
        <v>39</v>
      </c>
      <c r="R50" s="165" t="s">
        <v>9</v>
      </c>
      <c r="S50" s="161" t="s">
        <v>9</v>
      </c>
      <c r="T50" s="162"/>
      <c r="U50" s="165" t="s">
        <v>677</v>
      </c>
      <c r="V50" s="162">
        <v>1</v>
      </c>
      <c r="W50" s="163"/>
      <c r="X50" s="163"/>
      <c r="Y50" s="167" t="s">
        <v>39</v>
      </c>
      <c r="Z50" s="59"/>
      <c r="AA50" s="60"/>
      <c r="AB50" s="60">
        <v>40</v>
      </c>
      <c r="AC50" s="61"/>
      <c r="AD50" s="59"/>
      <c r="AE50" s="188"/>
      <c r="AF50" s="188"/>
      <c r="AG50" s="188"/>
      <c r="AH50" s="188"/>
      <c r="AI50" s="188"/>
      <c r="AJ50" s="188"/>
      <c r="AK50" s="188"/>
      <c r="AL50" s="188"/>
      <c r="AM50" s="188"/>
      <c r="AN50" s="188"/>
      <c r="AO50" s="60"/>
      <c r="AP50" s="60" t="s">
        <v>32</v>
      </c>
      <c r="AQ50" s="60"/>
      <c r="AR50" s="60"/>
      <c r="AS50" s="60"/>
      <c r="AT50" s="60"/>
      <c r="AU50" s="60"/>
      <c r="AV50" s="69"/>
      <c r="AW50" s="61"/>
      <c r="AY50" s="146">
        <f>SUM(Z50:AC50)</f>
        <v>40</v>
      </c>
      <c r="AZ50" s="147">
        <f>AY50/I50</f>
        <v>6.666666666666667</v>
      </c>
      <c r="BB50" s="148">
        <f>L50+L51+N50</f>
        <v>1</v>
      </c>
      <c r="BC50" s="148">
        <f>T50+T51+V50</f>
        <v>1</v>
      </c>
    </row>
    <row r="51" spans="1:55" ht="20.100000000000001" customHeight="1" x14ac:dyDescent="0.25">
      <c r="A51" s="26"/>
      <c r="B51" s="53"/>
      <c r="C51" s="626"/>
      <c r="D51" s="99"/>
      <c r="E51" s="149"/>
      <c r="F51" s="150"/>
      <c r="G51" s="150"/>
      <c r="H51" s="150"/>
      <c r="I51" s="150"/>
      <c r="J51" s="150"/>
      <c r="K51" s="152" t="s">
        <v>8</v>
      </c>
      <c r="L51" s="340">
        <v>0.25</v>
      </c>
      <c r="M51" s="609"/>
      <c r="N51" s="153"/>
      <c r="O51" s="154"/>
      <c r="P51" s="154"/>
      <c r="Q51" s="155"/>
      <c r="R51" s="156"/>
      <c r="S51" s="152" t="s">
        <v>9</v>
      </c>
      <c r="T51" s="153"/>
      <c r="U51" s="156"/>
      <c r="V51" s="153"/>
      <c r="W51" s="154"/>
      <c r="X51" s="154"/>
      <c r="Y51" s="151"/>
      <c r="Z51" s="62"/>
      <c r="AA51" s="63"/>
      <c r="AB51" s="63"/>
      <c r="AC51" s="64"/>
      <c r="AD51" s="62"/>
      <c r="AE51" s="189"/>
      <c r="AF51" s="189"/>
      <c r="AG51" s="189"/>
      <c r="AH51" s="189"/>
      <c r="AI51" s="189"/>
      <c r="AJ51" s="189"/>
      <c r="AK51" s="189"/>
      <c r="AL51" s="189"/>
      <c r="AM51" s="189"/>
      <c r="AN51" s="189"/>
      <c r="AO51" s="63"/>
      <c r="AP51" s="63" t="s">
        <v>32</v>
      </c>
      <c r="AQ51" s="63"/>
      <c r="AR51" s="63"/>
      <c r="AS51" s="63"/>
      <c r="AT51" s="63"/>
      <c r="AU51" s="63"/>
      <c r="AV51" s="70"/>
      <c r="AW51" s="64"/>
    </row>
    <row r="52" spans="1:55" ht="20.100000000000001" customHeight="1" x14ac:dyDescent="0.25">
      <c r="A52" s="85" t="s">
        <v>356</v>
      </c>
      <c r="B52" s="57"/>
      <c r="C52" s="123" t="s">
        <v>867</v>
      </c>
      <c r="D52" s="461"/>
      <c r="E52" s="392" t="s">
        <v>454</v>
      </c>
      <c r="F52" s="160"/>
      <c r="G52" s="160" t="s">
        <v>636</v>
      </c>
      <c r="H52" s="160" t="s">
        <v>32</v>
      </c>
      <c r="I52" s="160">
        <v>3</v>
      </c>
      <c r="J52" s="160">
        <v>1</v>
      </c>
      <c r="K52" s="161" t="s">
        <v>8</v>
      </c>
      <c r="L52" s="339">
        <v>0.3</v>
      </c>
      <c r="M52" s="608" t="s">
        <v>675</v>
      </c>
      <c r="N52" s="162">
        <v>0.4</v>
      </c>
      <c r="O52" s="163"/>
      <c r="P52" s="163"/>
      <c r="Q52" s="164" t="s">
        <v>39</v>
      </c>
      <c r="R52" s="165" t="s">
        <v>9</v>
      </c>
      <c r="S52" s="161" t="s">
        <v>80</v>
      </c>
      <c r="T52" s="170">
        <v>0.3</v>
      </c>
      <c r="U52" s="403" t="s">
        <v>969</v>
      </c>
      <c r="V52" s="162">
        <v>0.4</v>
      </c>
      <c r="W52" s="163"/>
      <c r="X52" s="163"/>
      <c r="Y52" s="167" t="s">
        <v>39</v>
      </c>
      <c r="Z52" s="59">
        <v>18</v>
      </c>
      <c r="AA52" s="60"/>
      <c r="AB52" s="60">
        <v>4.5</v>
      </c>
      <c r="AC52" s="61">
        <v>4</v>
      </c>
      <c r="AD52" s="59"/>
      <c r="AE52" s="188"/>
      <c r="AF52" s="188"/>
      <c r="AG52" s="188"/>
      <c r="AH52" s="188"/>
      <c r="AI52" s="188" t="s">
        <v>32</v>
      </c>
      <c r="AJ52" s="188"/>
      <c r="AK52" s="188"/>
      <c r="AL52" s="188"/>
      <c r="AM52" s="188"/>
      <c r="AN52" s="188"/>
      <c r="AO52" s="60"/>
      <c r="AP52" s="60"/>
      <c r="AQ52" s="60"/>
      <c r="AR52" s="60"/>
      <c r="AS52" s="60"/>
      <c r="AT52" s="60"/>
      <c r="AU52" s="60"/>
      <c r="AV52" s="69"/>
      <c r="AW52" s="61"/>
      <c r="AY52" s="146">
        <f>SUM(Z52:AC52)</f>
        <v>26.5</v>
      </c>
      <c r="AZ52" s="147">
        <f>AY52/I52</f>
        <v>8.8333333333333339</v>
      </c>
      <c r="BB52" s="148">
        <f>L52+L53+N52</f>
        <v>1</v>
      </c>
      <c r="BC52" s="148">
        <f>T52+T53+V52</f>
        <v>1</v>
      </c>
    </row>
    <row r="53" spans="1:55" ht="20.100000000000001" customHeight="1" x14ac:dyDescent="0.25">
      <c r="A53" s="108"/>
      <c r="B53" s="2"/>
      <c r="C53" s="124"/>
      <c r="D53" s="606"/>
      <c r="E53" s="401"/>
      <c r="F53" s="173"/>
      <c r="G53" s="173"/>
      <c r="H53" s="173"/>
      <c r="I53" s="173"/>
      <c r="J53" s="173"/>
      <c r="K53" s="174" t="s">
        <v>77</v>
      </c>
      <c r="L53" s="344">
        <v>0.3</v>
      </c>
      <c r="M53" s="174"/>
      <c r="N53" s="176"/>
      <c r="R53" s="178"/>
      <c r="S53" s="174" t="s">
        <v>80</v>
      </c>
      <c r="T53" s="175">
        <v>0.3</v>
      </c>
      <c r="U53" s="420"/>
      <c r="V53" s="176"/>
      <c r="Y53" s="181"/>
      <c r="Z53" s="182"/>
      <c r="AA53" s="185"/>
      <c r="AB53" s="185"/>
      <c r="AC53" s="184"/>
      <c r="AD53" s="182"/>
      <c r="AE53" s="190"/>
      <c r="AF53" s="190"/>
      <c r="AG53" s="190"/>
      <c r="AH53" s="190"/>
      <c r="AI53" s="190" t="s">
        <v>32</v>
      </c>
      <c r="AJ53" s="190"/>
      <c r="AK53" s="190"/>
      <c r="AL53" s="190"/>
      <c r="AM53" s="190"/>
      <c r="AN53" s="190"/>
      <c r="AO53" s="185"/>
      <c r="AP53" s="185"/>
      <c r="AQ53" s="185"/>
      <c r="AR53" s="185"/>
      <c r="AS53" s="185"/>
      <c r="AT53" s="185"/>
      <c r="AU53" s="185"/>
      <c r="AV53" s="183"/>
      <c r="AW53" s="184"/>
    </row>
    <row r="54" spans="1:55" ht="20.100000000000001" customHeight="1" x14ac:dyDescent="0.25">
      <c r="A54" s="25" t="s">
        <v>709</v>
      </c>
      <c r="B54" s="52"/>
      <c r="C54" s="123" t="s">
        <v>868</v>
      </c>
      <c r="D54" s="461"/>
      <c r="E54" s="159" t="s">
        <v>212</v>
      </c>
      <c r="F54" s="160"/>
      <c r="G54" s="160" t="s">
        <v>170</v>
      </c>
      <c r="H54" s="160" t="s">
        <v>32</v>
      </c>
      <c r="I54" s="160">
        <v>6</v>
      </c>
      <c r="J54" s="160">
        <v>2</v>
      </c>
      <c r="K54" s="161" t="s">
        <v>388</v>
      </c>
      <c r="L54" s="339">
        <v>0.33</v>
      </c>
      <c r="M54" s="608"/>
      <c r="N54" s="162"/>
      <c r="O54" s="347"/>
      <c r="P54" s="163"/>
      <c r="Q54" s="167" t="s">
        <v>39</v>
      </c>
      <c r="R54" s="165" t="s">
        <v>80</v>
      </c>
      <c r="S54" s="161"/>
      <c r="T54" s="162"/>
      <c r="U54" s="165"/>
      <c r="V54" s="162"/>
      <c r="W54" s="163"/>
      <c r="X54" s="163"/>
      <c r="Y54" s="167" t="s">
        <v>39</v>
      </c>
      <c r="Z54" s="59"/>
      <c r="AA54" s="60"/>
      <c r="AB54" s="60"/>
      <c r="AC54" s="61">
        <v>60</v>
      </c>
      <c r="AD54" s="59"/>
      <c r="AE54" s="188"/>
      <c r="AF54" s="188"/>
      <c r="AG54" s="188"/>
      <c r="AH54" s="188"/>
      <c r="AI54" s="188"/>
      <c r="AJ54" s="188"/>
      <c r="AK54" s="188"/>
      <c r="AL54" s="188"/>
      <c r="AM54" s="188"/>
      <c r="AN54" s="188"/>
      <c r="AO54" s="60"/>
      <c r="AP54" s="60"/>
      <c r="AQ54" s="60" t="s">
        <v>32</v>
      </c>
      <c r="AR54" s="60"/>
      <c r="AS54" s="60"/>
      <c r="AT54" s="60"/>
      <c r="AU54" s="60"/>
      <c r="AV54" s="69"/>
      <c r="AW54" s="61"/>
      <c r="AY54" s="146">
        <f>SUM(Z54:AC54)</f>
        <v>60</v>
      </c>
      <c r="AZ54" s="147">
        <f>AY54/I54</f>
        <v>10</v>
      </c>
      <c r="BB54" s="148">
        <f>L54+L55+L56+N54</f>
        <v>1</v>
      </c>
    </row>
    <row r="55" spans="1:55" ht="20.100000000000001" customHeight="1" x14ac:dyDescent="0.25">
      <c r="A55" s="108"/>
      <c r="B55" s="2"/>
      <c r="C55" s="124"/>
      <c r="D55" s="606"/>
      <c r="E55" s="172"/>
      <c r="F55" s="173"/>
      <c r="G55" s="173"/>
      <c r="H55" s="173"/>
      <c r="I55" s="173"/>
      <c r="J55" s="173"/>
      <c r="K55" s="174" t="s">
        <v>388</v>
      </c>
      <c r="L55" s="344">
        <v>0.33</v>
      </c>
      <c r="M55" s="174"/>
      <c r="N55" s="176"/>
      <c r="R55" s="178"/>
      <c r="S55" s="174"/>
      <c r="T55" s="176"/>
      <c r="U55" s="178"/>
      <c r="V55" s="176"/>
      <c r="Y55" s="181"/>
      <c r="Z55" s="182"/>
      <c r="AA55" s="185"/>
      <c r="AB55" s="185"/>
      <c r="AC55" s="184"/>
      <c r="AD55" s="182"/>
      <c r="AE55" s="190"/>
      <c r="AF55" s="190"/>
      <c r="AG55" s="190"/>
      <c r="AH55" s="190"/>
      <c r="AI55" s="190"/>
      <c r="AJ55" s="190"/>
      <c r="AK55" s="190"/>
      <c r="AL55" s="190"/>
      <c r="AM55" s="190"/>
      <c r="AN55" s="190"/>
      <c r="AO55" s="185"/>
      <c r="AP55" s="185"/>
      <c r="AQ55" s="185" t="s">
        <v>32</v>
      </c>
      <c r="AR55" s="185"/>
      <c r="AS55" s="185"/>
      <c r="AT55" s="185"/>
      <c r="AU55" s="185"/>
      <c r="AV55" s="183"/>
      <c r="AW55" s="184"/>
    </row>
    <row r="56" spans="1:55" ht="20.100000000000001" customHeight="1" x14ac:dyDescent="0.25">
      <c r="A56" s="109"/>
      <c r="B56" s="110"/>
      <c r="C56" s="118"/>
      <c r="D56" s="462"/>
      <c r="E56" s="149"/>
      <c r="F56" s="150"/>
      <c r="G56" s="150"/>
      <c r="H56" s="150"/>
      <c r="I56" s="150"/>
      <c r="J56" s="150"/>
      <c r="K56" s="152" t="s">
        <v>388</v>
      </c>
      <c r="L56" s="340">
        <v>0.34</v>
      </c>
      <c r="M56" s="609"/>
      <c r="N56" s="153"/>
      <c r="O56" s="154"/>
      <c r="P56" s="154"/>
      <c r="Q56" s="155"/>
      <c r="R56" s="156"/>
      <c r="S56" s="152"/>
      <c r="T56" s="153"/>
      <c r="U56" s="156"/>
      <c r="V56" s="153"/>
      <c r="W56" s="154"/>
      <c r="X56" s="154"/>
      <c r="Y56" s="151"/>
      <c r="Z56" s="62"/>
      <c r="AA56" s="63"/>
      <c r="AB56" s="63"/>
      <c r="AC56" s="64"/>
      <c r="AD56" s="62"/>
      <c r="AE56" s="189"/>
      <c r="AF56" s="189"/>
      <c r="AG56" s="189"/>
      <c r="AH56" s="189"/>
      <c r="AI56" s="189"/>
      <c r="AJ56" s="189"/>
      <c r="AK56" s="189"/>
      <c r="AL56" s="189"/>
      <c r="AM56" s="189"/>
      <c r="AN56" s="189"/>
      <c r="AO56" s="63"/>
      <c r="AP56" s="63"/>
      <c r="AQ56" s="63" t="s">
        <v>32</v>
      </c>
      <c r="AR56" s="63"/>
      <c r="AS56" s="63"/>
      <c r="AT56" s="63"/>
      <c r="AU56" s="63"/>
      <c r="AV56" s="70"/>
      <c r="AW56" s="64"/>
    </row>
    <row r="57" spans="1:55" ht="20.100000000000001" customHeight="1" x14ac:dyDescent="0.25">
      <c r="A57" s="25" t="s">
        <v>346</v>
      </c>
      <c r="B57" s="52"/>
      <c r="C57" s="123" t="s">
        <v>868</v>
      </c>
      <c r="D57" s="461"/>
      <c r="E57" s="159" t="s">
        <v>213</v>
      </c>
      <c r="F57" s="160" t="s">
        <v>800</v>
      </c>
      <c r="G57" s="160" t="s">
        <v>171</v>
      </c>
      <c r="H57" s="167" t="s">
        <v>47</v>
      </c>
      <c r="I57" s="160">
        <v>6</v>
      </c>
      <c r="J57" s="160">
        <v>2</v>
      </c>
      <c r="K57" s="161" t="s">
        <v>77</v>
      </c>
      <c r="L57" s="339">
        <v>0.3</v>
      </c>
      <c r="M57" s="608" t="s">
        <v>675</v>
      </c>
      <c r="N57" s="162">
        <v>0.55000000000000004</v>
      </c>
      <c r="O57" s="163"/>
      <c r="P57" s="163"/>
      <c r="Q57" s="164" t="s">
        <v>39</v>
      </c>
      <c r="R57" s="165" t="s">
        <v>9</v>
      </c>
      <c r="S57" s="161" t="s">
        <v>80</v>
      </c>
      <c r="T57" s="170">
        <v>0.3</v>
      </c>
      <c r="U57" s="165" t="s">
        <v>675</v>
      </c>
      <c r="V57" s="162">
        <v>0.55000000000000004</v>
      </c>
      <c r="W57" s="163"/>
      <c r="X57" s="163"/>
      <c r="Y57" s="167" t="s">
        <v>39</v>
      </c>
      <c r="Z57" s="59">
        <v>16.5</v>
      </c>
      <c r="AA57" s="60"/>
      <c r="AB57" s="60">
        <v>16.5</v>
      </c>
      <c r="AC57" s="61">
        <v>16.5</v>
      </c>
      <c r="AD57" s="59"/>
      <c r="AE57" s="188"/>
      <c r="AF57" s="188"/>
      <c r="AG57" s="188"/>
      <c r="AH57" s="188"/>
      <c r="AI57" s="188"/>
      <c r="AJ57" s="188"/>
      <c r="AK57" s="188"/>
      <c r="AL57" s="188"/>
      <c r="AM57" s="188"/>
      <c r="AN57" s="188"/>
      <c r="AO57" s="60"/>
      <c r="AP57" s="60"/>
      <c r="AQ57" s="60"/>
      <c r="AR57" s="60"/>
      <c r="AS57" s="60" t="s">
        <v>32</v>
      </c>
      <c r="AT57" s="60" t="s">
        <v>32</v>
      </c>
      <c r="AU57" s="60" t="s">
        <v>32</v>
      </c>
      <c r="AV57" s="69" t="s">
        <v>32</v>
      </c>
      <c r="AW57" s="61" t="s">
        <v>39</v>
      </c>
      <c r="AY57" s="146">
        <f>SUM(Z57:AC57)</f>
        <v>49.5</v>
      </c>
      <c r="AZ57" s="147">
        <f>AY57/I57</f>
        <v>8.25</v>
      </c>
      <c r="BB57" s="148">
        <f>L57+L58+N57</f>
        <v>1</v>
      </c>
      <c r="BC57" s="148">
        <f>T57+T58+V57</f>
        <v>1</v>
      </c>
    </row>
    <row r="58" spans="1:55" ht="20.100000000000001" customHeight="1" x14ac:dyDescent="0.25">
      <c r="A58" s="108"/>
      <c r="B58" s="2"/>
      <c r="C58" s="124"/>
      <c r="D58" s="606"/>
      <c r="E58" s="149"/>
      <c r="F58" s="150"/>
      <c r="G58" s="150"/>
      <c r="H58" s="150"/>
      <c r="I58" s="150"/>
      <c r="J58" s="150"/>
      <c r="K58" s="152" t="s">
        <v>388</v>
      </c>
      <c r="L58" s="340">
        <v>0.15</v>
      </c>
      <c r="M58" s="609"/>
      <c r="N58" s="153"/>
      <c r="O58" s="154"/>
      <c r="P58" s="154"/>
      <c r="Q58" s="155"/>
      <c r="R58" s="156"/>
      <c r="S58" s="152" t="s">
        <v>80</v>
      </c>
      <c r="T58" s="157">
        <v>0.15</v>
      </c>
      <c r="U58" s="156"/>
      <c r="V58" s="153"/>
      <c r="W58" s="154"/>
      <c r="X58" s="154"/>
      <c r="Y58" s="151"/>
      <c r="Z58" s="62"/>
      <c r="AA58" s="63"/>
      <c r="AB58" s="63"/>
      <c r="AC58" s="64"/>
      <c r="AD58" s="62"/>
      <c r="AE58" s="189"/>
      <c r="AF58" s="189"/>
      <c r="AG58" s="189"/>
      <c r="AH58" s="189"/>
      <c r="AI58" s="189"/>
      <c r="AJ58" s="189"/>
      <c r="AK58" s="189"/>
      <c r="AL58" s="189"/>
      <c r="AM58" s="189"/>
      <c r="AN58" s="189"/>
      <c r="AO58" s="63"/>
      <c r="AP58" s="63"/>
      <c r="AQ58" s="63"/>
      <c r="AR58" s="63"/>
      <c r="AS58" s="63" t="s">
        <v>32</v>
      </c>
      <c r="AT58" s="63" t="s">
        <v>32</v>
      </c>
      <c r="AU58" s="63" t="s">
        <v>32</v>
      </c>
      <c r="AV58" s="70" t="s">
        <v>32</v>
      </c>
      <c r="AW58" s="64" t="s">
        <v>39</v>
      </c>
    </row>
    <row r="59" spans="1:55" ht="20.100000000000001" customHeight="1" x14ac:dyDescent="0.25">
      <c r="A59" s="25" t="s">
        <v>347</v>
      </c>
      <c r="B59" s="52"/>
      <c r="C59" s="123" t="s">
        <v>867</v>
      </c>
      <c r="D59" s="461"/>
      <c r="E59" s="159" t="s">
        <v>214</v>
      </c>
      <c r="F59" s="160" t="s">
        <v>801</v>
      </c>
      <c r="G59" s="160" t="s">
        <v>172</v>
      </c>
      <c r="H59" s="167" t="s">
        <v>47</v>
      </c>
      <c r="I59" s="160">
        <v>6</v>
      </c>
      <c r="J59" s="160">
        <v>2</v>
      </c>
      <c r="K59" s="161" t="s">
        <v>77</v>
      </c>
      <c r="L59" s="339">
        <v>0.2</v>
      </c>
      <c r="M59" s="608" t="s">
        <v>675</v>
      </c>
      <c r="N59" s="162">
        <v>0.6</v>
      </c>
      <c r="O59" s="163">
        <v>0</v>
      </c>
      <c r="P59" s="163">
        <v>1</v>
      </c>
      <c r="Q59" s="164"/>
      <c r="R59" s="165" t="s">
        <v>9</v>
      </c>
      <c r="S59" s="161" t="s">
        <v>80</v>
      </c>
      <c r="T59" s="170">
        <v>0.2</v>
      </c>
      <c r="U59" s="165" t="s">
        <v>675</v>
      </c>
      <c r="V59" s="162">
        <v>0.6</v>
      </c>
      <c r="W59" s="163">
        <v>0</v>
      </c>
      <c r="X59" s="163">
        <v>1</v>
      </c>
      <c r="Y59" s="167"/>
      <c r="Z59" s="59">
        <v>30</v>
      </c>
      <c r="AA59" s="60"/>
      <c r="AB59" s="60">
        <v>27</v>
      </c>
      <c r="AC59" s="61"/>
      <c r="AD59" s="59"/>
      <c r="AE59" s="188"/>
      <c r="AF59" s="188"/>
      <c r="AG59" s="188"/>
      <c r="AH59" s="188"/>
      <c r="AI59" s="188"/>
      <c r="AJ59" s="188"/>
      <c r="AK59" s="188"/>
      <c r="AL59" s="188"/>
      <c r="AM59" s="188"/>
      <c r="AN59" s="188"/>
      <c r="AO59" s="60"/>
      <c r="AP59" s="60"/>
      <c r="AQ59" s="60"/>
      <c r="AR59" s="60"/>
      <c r="AS59" s="60" t="s">
        <v>39</v>
      </c>
      <c r="AT59" s="60" t="s">
        <v>32</v>
      </c>
      <c r="AU59" s="60"/>
      <c r="AV59" s="69" t="s">
        <v>32</v>
      </c>
      <c r="AW59" s="61" t="s">
        <v>774</v>
      </c>
      <c r="AY59" s="146">
        <f>SUM(Z59:AC59)</f>
        <v>57</v>
      </c>
      <c r="AZ59" s="147">
        <f>AY59/I59</f>
        <v>9.5</v>
      </c>
      <c r="BB59" s="148">
        <f>L59+L60+N59</f>
        <v>1</v>
      </c>
      <c r="BC59" s="148">
        <f>T59+T60+V59</f>
        <v>1</v>
      </c>
    </row>
    <row r="60" spans="1:55" ht="20.100000000000001" customHeight="1" x14ac:dyDescent="0.25">
      <c r="A60" s="108"/>
      <c r="B60" s="2"/>
      <c r="C60" s="124"/>
      <c r="D60" s="606"/>
      <c r="E60" s="172"/>
      <c r="F60" s="173"/>
      <c r="G60" s="173"/>
      <c r="H60" s="173"/>
      <c r="I60" s="173"/>
      <c r="J60" s="173"/>
      <c r="K60" s="152" t="s">
        <v>388</v>
      </c>
      <c r="L60" s="344">
        <v>0.2</v>
      </c>
      <c r="M60" s="174"/>
      <c r="N60" s="176"/>
      <c r="O60" s="177">
        <v>0</v>
      </c>
      <c r="R60" s="178"/>
      <c r="S60" s="174" t="s">
        <v>80</v>
      </c>
      <c r="T60" s="175">
        <v>0.2</v>
      </c>
      <c r="U60" s="178"/>
      <c r="V60" s="176"/>
      <c r="W60" s="177">
        <v>0</v>
      </c>
      <c r="Y60" s="181"/>
      <c r="Z60" s="182"/>
      <c r="AA60" s="185"/>
      <c r="AB60" s="185"/>
      <c r="AC60" s="184"/>
      <c r="AD60" s="182"/>
      <c r="AE60" s="190"/>
      <c r="AF60" s="190"/>
      <c r="AG60" s="190"/>
      <c r="AH60" s="190"/>
      <c r="AI60" s="190"/>
      <c r="AJ60" s="190"/>
      <c r="AK60" s="190"/>
      <c r="AL60" s="190"/>
      <c r="AM60" s="190"/>
      <c r="AN60" s="190"/>
      <c r="AO60" s="185"/>
      <c r="AP60" s="185"/>
      <c r="AQ60" s="185"/>
      <c r="AR60" s="185"/>
      <c r="AS60" s="185" t="s">
        <v>39</v>
      </c>
      <c r="AT60" s="185" t="s">
        <v>32</v>
      </c>
      <c r="AU60" s="185"/>
      <c r="AV60" s="183" t="s">
        <v>32</v>
      </c>
      <c r="AW60" s="184" t="s">
        <v>774</v>
      </c>
    </row>
    <row r="61" spans="1:55" ht="20.100000000000001" customHeight="1" x14ac:dyDescent="0.25">
      <c r="A61" s="83" t="s">
        <v>878</v>
      </c>
      <c r="B61" s="787"/>
      <c r="C61" s="123" t="s">
        <v>868</v>
      </c>
      <c r="D61" s="98"/>
      <c r="E61" s="392" t="s">
        <v>215</v>
      </c>
      <c r="F61" s="160"/>
      <c r="G61" s="160" t="s">
        <v>173</v>
      </c>
      <c r="H61" s="160" t="s">
        <v>32</v>
      </c>
      <c r="I61" s="160">
        <v>6</v>
      </c>
      <c r="J61" s="160">
        <v>2</v>
      </c>
      <c r="K61" s="370" t="s">
        <v>77</v>
      </c>
      <c r="L61" s="412">
        <v>0.4</v>
      </c>
      <c r="M61" s="370" t="s">
        <v>675</v>
      </c>
      <c r="N61" s="384">
        <v>0.5</v>
      </c>
      <c r="O61" s="362"/>
      <c r="P61" s="362"/>
      <c r="Q61" s="369" t="s">
        <v>39</v>
      </c>
      <c r="R61" s="403" t="s">
        <v>9</v>
      </c>
      <c r="S61" s="370" t="s">
        <v>80</v>
      </c>
      <c r="T61" s="413">
        <v>0.4</v>
      </c>
      <c r="U61" s="403" t="s">
        <v>675</v>
      </c>
      <c r="V61" s="384">
        <v>0.5</v>
      </c>
      <c r="W61" s="389">
        <v>0</v>
      </c>
      <c r="X61" s="389">
        <v>1</v>
      </c>
      <c r="Y61" s="363"/>
      <c r="Z61" s="59">
        <v>13.5</v>
      </c>
      <c r="AA61" s="60"/>
      <c r="AB61" s="60">
        <v>28.5</v>
      </c>
      <c r="AC61" s="61">
        <v>15</v>
      </c>
      <c r="AD61" s="59"/>
      <c r="AE61" s="188"/>
      <c r="AF61" s="188"/>
      <c r="AG61" s="188"/>
      <c r="AH61" s="188"/>
      <c r="AI61" s="188"/>
      <c r="AJ61" s="188"/>
      <c r="AK61" s="188"/>
      <c r="AL61" s="188"/>
      <c r="AM61" s="188"/>
      <c r="AN61" s="188"/>
      <c r="AO61" s="60"/>
      <c r="AP61" s="60"/>
      <c r="AQ61" s="60"/>
      <c r="AR61" s="60"/>
      <c r="AS61" s="60"/>
      <c r="AT61" s="60"/>
      <c r="AU61" s="60"/>
      <c r="AV61" s="69" t="s">
        <v>32</v>
      </c>
      <c r="AW61" s="61"/>
      <c r="AY61" s="146">
        <f>SUM(Z61:AC61)</f>
        <v>57</v>
      </c>
      <c r="AZ61" s="147">
        <f>AY61/I61</f>
        <v>9.5</v>
      </c>
      <c r="BB61" s="148">
        <f>L61+L62+N61</f>
        <v>1</v>
      </c>
      <c r="BC61" s="148">
        <f>T61+T62+V61</f>
        <v>1</v>
      </c>
    </row>
    <row r="62" spans="1:55" ht="20.100000000000001" customHeight="1" x14ac:dyDescent="0.25">
      <c r="A62" s="108"/>
      <c r="B62" s="789"/>
      <c r="C62" s="124"/>
      <c r="D62" s="606"/>
      <c r="E62" s="393"/>
      <c r="F62" s="150"/>
      <c r="G62" s="150"/>
      <c r="H62" s="150"/>
      <c r="I62" s="150"/>
      <c r="J62" s="150"/>
      <c r="K62" s="371" t="s">
        <v>8</v>
      </c>
      <c r="L62" s="373">
        <v>0.1</v>
      </c>
      <c r="M62" s="407"/>
      <c r="N62" s="454"/>
      <c r="O62" s="368"/>
      <c r="P62" s="368"/>
      <c r="Q62" s="374"/>
      <c r="R62" s="410"/>
      <c r="S62" s="371" t="s">
        <v>80</v>
      </c>
      <c r="T62" s="409">
        <v>0.1</v>
      </c>
      <c r="U62" s="410"/>
      <c r="V62" s="454"/>
      <c r="W62" s="414">
        <v>0</v>
      </c>
      <c r="X62" s="414"/>
      <c r="Y62" s="411"/>
      <c r="Z62" s="62"/>
      <c r="AA62" s="63"/>
      <c r="AB62" s="63"/>
      <c r="AC62" s="64"/>
      <c r="AD62" s="62"/>
      <c r="AE62" s="189"/>
      <c r="AF62" s="189"/>
      <c r="AG62" s="189"/>
      <c r="AH62" s="189"/>
      <c r="AI62" s="189"/>
      <c r="AJ62" s="189"/>
      <c r="AK62" s="189"/>
      <c r="AL62" s="189"/>
      <c r="AM62" s="189"/>
      <c r="AN62" s="189"/>
      <c r="AO62" s="63"/>
      <c r="AP62" s="63"/>
      <c r="AQ62" s="63"/>
      <c r="AR62" s="63"/>
      <c r="AS62" s="63"/>
      <c r="AT62" s="63"/>
      <c r="AU62" s="63"/>
      <c r="AV62" s="70" t="s">
        <v>32</v>
      </c>
      <c r="AW62" s="64"/>
    </row>
    <row r="63" spans="1:55" ht="20.100000000000001" customHeight="1" x14ac:dyDescent="0.25">
      <c r="A63" s="25" t="s">
        <v>348</v>
      </c>
      <c r="B63" s="52"/>
      <c r="C63" s="123" t="s">
        <v>868</v>
      </c>
      <c r="D63" s="461"/>
      <c r="E63" s="159" t="s">
        <v>216</v>
      </c>
      <c r="F63" s="160" t="s">
        <v>579</v>
      </c>
      <c r="G63" s="160" t="s">
        <v>174</v>
      </c>
      <c r="H63" s="160" t="s">
        <v>32</v>
      </c>
      <c r="I63" s="160">
        <v>3</v>
      </c>
      <c r="J63" s="160">
        <v>1</v>
      </c>
      <c r="K63" s="161" t="s">
        <v>388</v>
      </c>
      <c r="L63" s="339">
        <v>0.4</v>
      </c>
      <c r="M63" s="608" t="s">
        <v>675</v>
      </c>
      <c r="N63" s="162">
        <v>0.4</v>
      </c>
      <c r="O63" s="163"/>
      <c r="P63" s="163"/>
      <c r="Q63" s="164" t="s">
        <v>39</v>
      </c>
      <c r="R63" s="165" t="s">
        <v>9</v>
      </c>
      <c r="S63" s="161" t="s">
        <v>80</v>
      </c>
      <c r="T63" s="170">
        <v>0.4</v>
      </c>
      <c r="U63" s="165" t="s">
        <v>675</v>
      </c>
      <c r="V63" s="162">
        <v>0.4</v>
      </c>
      <c r="W63" s="163"/>
      <c r="X63" s="163"/>
      <c r="Y63" s="167" t="s">
        <v>39</v>
      </c>
      <c r="Z63" s="59"/>
      <c r="AA63" s="60">
        <v>15</v>
      </c>
      <c r="AB63" s="60"/>
      <c r="AC63" s="61">
        <v>15</v>
      </c>
      <c r="AD63" s="59"/>
      <c r="AE63" s="188"/>
      <c r="AF63" s="188"/>
      <c r="AG63" s="188"/>
      <c r="AH63" s="188"/>
      <c r="AI63" s="188"/>
      <c r="AJ63" s="188"/>
      <c r="AK63" s="188"/>
      <c r="AL63" s="188"/>
      <c r="AM63" s="188"/>
      <c r="AN63" s="188"/>
      <c r="AO63" s="60"/>
      <c r="AP63" s="60"/>
      <c r="AQ63" s="60"/>
      <c r="AR63" s="60"/>
      <c r="AS63" s="60"/>
      <c r="AT63" s="60" t="s">
        <v>32</v>
      </c>
      <c r="AU63" s="60" t="s">
        <v>32</v>
      </c>
      <c r="AV63" s="69" t="s">
        <v>32</v>
      </c>
      <c r="AW63" s="61"/>
      <c r="AY63" s="146">
        <f>SUM(Z63:AC63)</f>
        <v>30</v>
      </c>
      <c r="AZ63" s="147">
        <f>AY63/I63</f>
        <v>10</v>
      </c>
      <c r="BB63" s="148">
        <f>L63+L64+N63</f>
        <v>1</v>
      </c>
      <c r="BC63" s="148">
        <f>T63+T64+V63</f>
        <v>1</v>
      </c>
    </row>
    <row r="64" spans="1:55" ht="20.100000000000001" customHeight="1" x14ac:dyDescent="0.25">
      <c r="A64" s="108"/>
      <c r="B64" s="2"/>
      <c r="C64" s="124"/>
      <c r="D64" s="606"/>
      <c r="E64" s="149"/>
      <c r="F64" s="150"/>
      <c r="G64" s="150"/>
      <c r="H64" s="150"/>
      <c r="I64" s="150"/>
      <c r="J64" s="150"/>
      <c r="K64" s="152" t="s">
        <v>77</v>
      </c>
      <c r="L64" s="340">
        <v>0.2</v>
      </c>
      <c r="M64" s="609"/>
      <c r="N64" s="153"/>
      <c r="O64" s="154"/>
      <c r="P64" s="154"/>
      <c r="Q64" s="155"/>
      <c r="R64" s="156"/>
      <c r="S64" s="152" t="s">
        <v>80</v>
      </c>
      <c r="T64" s="157">
        <v>0.2</v>
      </c>
      <c r="U64" s="156"/>
      <c r="V64" s="153"/>
      <c r="W64" s="154"/>
      <c r="X64" s="154"/>
      <c r="Y64" s="151"/>
      <c r="Z64" s="62"/>
      <c r="AA64" s="63"/>
      <c r="AB64" s="63"/>
      <c r="AC64" s="64"/>
      <c r="AD64" s="62"/>
      <c r="AE64" s="189"/>
      <c r="AF64" s="189"/>
      <c r="AG64" s="189"/>
      <c r="AH64" s="189"/>
      <c r="AI64" s="189"/>
      <c r="AJ64" s="189"/>
      <c r="AK64" s="189"/>
      <c r="AL64" s="189"/>
      <c r="AM64" s="189"/>
      <c r="AN64" s="189"/>
      <c r="AO64" s="63"/>
      <c r="AP64" s="63"/>
      <c r="AQ64" s="63"/>
      <c r="AR64" s="63"/>
      <c r="AS64" s="63"/>
      <c r="AT64" s="63" t="s">
        <v>32</v>
      </c>
      <c r="AU64" s="63" t="s">
        <v>32</v>
      </c>
      <c r="AV64" s="70" t="s">
        <v>32</v>
      </c>
      <c r="AW64" s="64"/>
    </row>
    <row r="65" spans="1:55" ht="20.100000000000001" customHeight="1" x14ac:dyDescent="0.25">
      <c r="A65" s="25" t="s">
        <v>347</v>
      </c>
      <c r="B65" s="52"/>
      <c r="C65" s="123" t="s">
        <v>867</v>
      </c>
      <c r="D65" s="461"/>
      <c r="E65" s="159" t="s">
        <v>217</v>
      </c>
      <c r="F65" s="160"/>
      <c r="G65" s="160" t="s">
        <v>175</v>
      </c>
      <c r="H65" s="160" t="s">
        <v>32</v>
      </c>
      <c r="I65" s="160">
        <v>6</v>
      </c>
      <c r="J65" s="160">
        <v>2</v>
      </c>
      <c r="K65" s="161" t="s">
        <v>77</v>
      </c>
      <c r="L65" s="376">
        <v>0.2</v>
      </c>
      <c r="M65" s="608" t="s">
        <v>675</v>
      </c>
      <c r="N65" s="162">
        <v>0.6</v>
      </c>
      <c r="O65" s="163">
        <v>0</v>
      </c>
      <c r="P65" s="163">
        <v>1</v>
      </c>
      <c r="Q65" s="164"/>
      <c r="R65" s="165" t="s">
        <v>9</v>
      </c>
      <c r="S65" s="161" t="s">
        <v>80</v>
      </c>
      <c r="T65" s="170">
        <v>0.2</v>
      </c>
      <c r="U65" s="165" t="s">
        <v>675</v>
      </c>
      <c r="V65" s="162">
        <v>0.6</v>
      </c>
      <c r="W65" s="163">
        <v>0</v>
      </c>
      <c r="X65" s="163">
        <v>1</v>
      </c>
      <c r="Y65" s="167"/>
      <c r="Z65" s="59">
        <v>30</v>
      </c>
      <c r="AA65" s="60"/>
      <c r="AB65" s="60">
        <v>27</v>
      </c>
      <c r="AC65" s="61"/>
      <c r="AD65" s="59"/>
      <c r="AE65" s="188"/>
      <c r="AF65" s="188"/>
      <c r="AG65" s="188"/>
      <c r="AH65" s="188"/>
      <c r="AI65" s="188"/>
      <c r="AJ65" s="188"/>
      <c r="AK65" s="188"/>
      <c r="AL65" s="188"/>
      <c r="AM65" s="188"/>
      <c r="AN65" s="188"/>
      <c r="AO65" s="60"/>
      <c r="AP65" s="60"/>
      <c r="AQ65" s="60"/>
      <c r="AR65" s="60"/>
      <c r="AS65" s="60"/>
      <c r="AT65" s="60"/>
      <c r="AU65" s="60" t="s">
        <v>32</v>
      </c>
      <c r="AV65" s="69"/>
      <c r="AW65" s="61"/>
      <c r="AY65" s="146">
        <f>SUM(Z65:AC65)</f>
        <v>57</v>
      </c>
      <c r="AZ65" s="147">
        <f>AY65/I65</f>
        <v>9.5</v>
      </c>
      <c r="BB65" s="148">
        <f>L65+L66+N65</f>
        <v>1</v>
      </c>
      <c r="BC65" s="148">
        <f>T65+T66+V65</f>
        <v>1</v>
      </c>
    </row>
    <row r="66" spans="1:55" ht="20.100000000000001" customHeight="1" x14ac:dyDescent="0.25">
      <c r="A66" s="108"/>
      <c r="B66" s="2"/>
      <c r="C66" s="124"/>
      <c r="D66" s="606"/>
      <c r="E66" s="149"/>
      <c r="F66" s="150"/>
      <c r="G66" s="150"/>
      <c r="H66" s="150"/>
      <c r="I66" s="150"/>
      <c r="J66" s="150"/>
      <c r="K66" s="152" t="s">
        <v>388</v>
      </c>
      <c r="L66" s="377">
        <v>0.2</v>
      </c>
      <c r="M66" s="609"/>
      <c r="N66" s="153"/>
      <c r="O66" s="154">
        <v>0</v>
      </c>
      <c r="P66" s="154"/>
      <c r="Q66" s="155"/>
      <c r="R66" s="156"/>
      <c r="S66" s="152" t="s">
        <v>80</v>
      </c>
      <c r="T66" s="157">
        <v>0.2</v>
      </c>
      <c r="U66" s="156"/>
      <c r="V66" s="153"/>
      <c r="W66" s="154">
        <v>0</v>
      </c>
      <c r="X66" s="154"/>
      <c r="Y66" s="151"/>
      <c r="Z66" s="62"/>
      <c r="AA66" s="63"/>
      <c r="AB66" s="63"/>
      <c r="AC66" s="64"/>
      <c r="AD66" s="62"/>
      <c r="AE66" s="189"/>
      <c r="AF66" s="189"/>
      <c r="AG66" s="189"/>
      <c r="AH66" s="189"/>
      <c r="AI66" s="189"/>
      <c r="AJ66" s="189"/>
      <c r="AK66" s="189"/>
      <c r="AL66" s="189"/>
      <c r="AM66" s="189"/>
      <c r="AN66" s="189"/>
      <c r="AO66" s="63"/>
      <c r="AP66" s="63"/>
      <c r="AQ66" s="63"/>
      <c r="AR66" s="63"/>
      <c r="AS66" s="63"/>
      <c r="AT66" s="63"/>
      <c r="AU66" s="63" t="s">
        <v>32</v>
      </c>
      <c r="AV66" s="70"/>
      <c r="AW66" s="64"/>
    </row>
    <row r="67" spans="1:55" ht="20.100000000000001" customHeight="1" x14ac:dyDescent="0.25">
      <c r="A67" s="83" t="s">
        <v>879</v>
      </c>
      <c r="B67" s="52"/>
      <c r="C67" s="123" t="s">
        <v>871</v>
      </c>
      <c r="D67" s="461"/>
      <c r="E67" s="159" t="s">
        <v>218</v>
      </c>
      <c r="F67" s="160" t="s">
        <v>802</v>
      </c>
      <c r="G67" s="160" t="s">
        <v>176</v>
      </c>
      <c r="H67" s="167" t="s">
        <v>47</v>
      </c>
      <c r="I67" s="160">
        <v>6</v>
      </c>
      <c r="J67" s="160">
        <v>2</v>
      </c>
      <c r="K67" s="161" t="s">
        <v>77</v>
      </c>
      <c r="L67" s="376">
        <v>0.25</v>
      </c>
      <c r="M67" s="608" t="s">
        <v>675</v>
      </c>
      <c r="N67" s="162">
        <v>0.5</v>
      </c>
      <c r="O67" s="163">
        <v>0</v>
      </c>
      <c r="P67" s="163">
        <v>1</v>
      </c>
      <c r="Q67" s="164"/>
      <c r="R67" s="165" t="s">
        <v>9</v>
      </c>
      <c r="S67" s="161" t="s">
        <v>80</v>
      </c>
      <c r="T67" s="170">
        <v>0.25</v>
      </c>
      <c r="U67" s="165" t="s">
        <v>675</v>
      </c>
      <c r="V67" s="162">
        <v>0.5</v>
      </c>
      <c r="W67" s="163">
        <v>0</v>
      </c>
      <c r="X67" s="163">
        <v>1</v>
      </c>
      <c r="Y67" s="167"/>
      <c r="Z67" s="59">
        <v>21</v>
      </c>
      <c r="AA67" s="60"/>
      <c r="AB67" s="60">
        <v>36</v>
      </c>
      <c r="AC67" s="61"/>
      <c r="AD67" s="59"/>
      <c r="AE67" s="188"/>
      <c r="AF67" s="188"/>
      <c r="AG67" s="188"/>
      <c r="AH67" s="188"/>
      <c r="AI67" s="188"/>
      <c r="AJ67" s="188"/>
      <c r="AK67" s="188"/>
      <c r="AL67" s="188"/>
      <c r="AM67" s="188"/>
      <c r="AN67" s="188"/>
      <c r="AO67" s="60"/>
      <c r="AP67" s="60"/>
      <c r="AQ67" s="60"/>
      <c r="AR67" s="60"/>
      <c r="AS67" s="60" t="s">
        <v>32</v>
      </c>
      <c r="AT67" s="60" t="s">
        <v>32</v>
      </c>
      <c r="AU67" s="60" t="s">
        <v>32</v>
      </c>
      <c r="AV67" s="69"/>
      <c r="AW67" s="61" t="s">
        <v>39</v>
      </c>
      <c r="AY67" s="146">
        <f>SUM(Z67:AC67)</f>
        <v>57</v>
      </c>
      <c r="AZ67" s="147">
        <f>AY67/I67</f>
        <v>9.5</v>
      </c>
      <c r="BB67" s="148">
        <f>L67+L68+N67</f>
        <v>1</v>
      </c>
      <c r="BC67" s="148">
        <f>T67+T68+V67</f>
        <v>1</v>
      </c>
    </row>
    <row r="68" spans="1:55" ht="20.100000000000001" customHeight="1" x14ac:dyDescent="0.25">
      <c r="A68" s="108"/>
      <c r="B68" s="2"/>
      <c r="C68" s="124"/>
      <c r="D68" s="606"/>
      <c r="E68" s="149"/>
      <c r="F68" s="150"/>
      <c r="G68" s="150"/>
      <c r="H68" s="150"/>
      <c r="I68" s="150"/>
      <c r="J68" s="150"/>
      <c r="K68" s="152" t="s">
        <v>77</v>
      </c>
      <c r="L68" s="377">
        <v>0.25</v>
      </c>
      <c r="M68" s="609"/>
      <c r="N68" s="153"/>
      <c r="O68" s="154">
        <v>0</v>
      </c>
      <c r="P68" s="154"/>
      <c r="Q68" s="155"/>
      <c r="R68" s="156"/>
      <c r="S68" s="152" t="s">
        <v>80</v>
      </c>
      <c r="T68" s="157">
        <v>0.25</v>
      </c>
      <c r="U68" s="156"/>
      <c r="V68" s="153"/>
      <c r="W68" s="154">
        <v>0</v>
      </c>
      <c r="X68" s="154"/>
      <c r="Y68" s="151"/>
      <c r="Z68" s="62"/>
      <c r="AA68" s="63"/>
      <c r="AB68" s="63"/>
      <c r="AC68" s="64"/>
      <c r="AD68" s="62"/>
      <c r="AE68" s="189"/>
      <c r="AF68" s="189"/>
      <c r="AG68" s="189"/>
      <c r="AH68" s="189"/>
      <c r="AI68" s="189"/>
      <c r="AJ68" s="189"/>
      <c r="AK68" s="189"/>
      <c r="AL68" s="189"/>
      <c r="AM68" s="189"/>
      <c r="AN68" s="189"/>
      <c r="AO68" s="63"/>
      <c r="AP68" s="63"/>
      <c r="AQ68" s="63"/>
      <c r="AR68" s="63"/>
      <c r="AS68" s="63" t="s">
        <v>32</v>
      </c>
      <c r="AT68" s="63" t="s">
        <v>32</v>
      </c>
      <c r="AU68" s="63" t="s">
        <v>32</v>
      </c>
      <c r="AV68" s="70"/>
      <c r="AW68" s="64" t="s">
        <v>39</v>
      </c>
    </row>
    <row r="69" spans="1:55" ht="20.100000000000001" customHeight="1" x14ac:dyDescent="0.25">
      <c r="A69" s="380" t="s">
        <v>359</v>
      </c>
      <c r="B69" s="52"/>
      <c r="C69" s="123" t="s">
        <v>868</v>
      </c>
      <c r="D69" s="461"/>
      <c r="E69" s="159" t="s">
        <v>219</v>
      </c>
      <c r="F69" s="160" t="s">
        <v>793</v>
      </c>
      <c r="G69" s="160" t="s">
        <v>177</v>
      </c>
      <c r="H69" s="167" t="s">
        <v>47</v>
      </c>
      <c r="I69" s="160">
        <v>6</v>
      </c>
      <c r="J69" s="160">
        <v>2</v>
      </c>
      <c r="K69" s="161" t="s">
        <v>77</v>
      </c>
      <c r="L69" s="376">
        <v>0.25</v>
      </c>
      <c r="M69" s="608" t="s">
        <v>675</v>
      </c>
      <c r="N69" s="162">
        <v>0.5</v>
      </c>
      <c r="O69" s="163">
        <v>0</v>
      </c>
      <c r="P69" s="163">
        <v>1</v>
      </c>
      <c r="Q69" s="164"/>
      <c r="R69" s="165" t="s">
        <v>9</v>
      </c>
      <c r="S69" s="161" t="s">
        <v>80</v>
      </c>
      <c r="T69" s="170">
        <v>0.25</v>
      </c>
      <c r="U69" s="165" t="s">
        <v>675</v>
      </c>
      <c r="V69" s="162">
        <v>0.5</v>
      </c>
      <c r="W69" s="163">
        <v>0</v>
      </c>
      <c r="X69" s="163">
        <v>1</v>
      </c>
      <c r="Y69" s="167"/>
      <c r="Z69" s="59">
        <v>21</v>
      </c>
      <c r="AA69" s="60"/>
      <c r="AB69" s="60">
        <v>36</v>
      </c>
      <c r="AC69" s="61"/>
      <c r="AD69" s="59"/>
      <c r="AE69" s="188"/>
      <c r="AF69" s="188"/>
      <c r="AG69" s="188"/>
      <c r="AH69" s="188"/>
      <c r="AI69" s="188"/>
      <c r="AJ69" s="188"/>
      <c r="AK69" s="188"/>
      <c r="AL69" s="188"/>
      <c r="AM69" s="188"/>
      <c r="AN69" s="188"/>
      <c r="AO69" s="60"/>
      <c r="AP69" s="60"/>
      <c r="AQ69" s="60"/>
      <c r="AR69" s="60"/>
      <c r="AS69" s="60" t="s">
        <v>32</v>
      </c>
      <c r="AT69" s="60" t="s">
        <v>32</v>
      </c>
      <c r="AU69" s="60"/>
      <c r="AV69" s="69"/>
      <c r="AW69" s="61" t="s">
        <v>774</v>
      </c>
      <c r="AY69" s="146">
        <f>SUM(Z69:AC69)</f>
        <v>57</v>
      </c>
      <c r="AZ69" s="147">
        <f>AY69/I69</f>
        <v>9.5</v>
      </c>
      <c r="BB69" s="148">
        <f>L69+L70+N69</f>
        <v>1</v>
      </c>
      <c r="BC69" s="148">
        <f>T69+T70+V69</f>
        <v>1</v>
      </c>
    </row>
    <row r="70" spans="1:55" ht="20.100000000000001" customHeight="1" x14ac:dyDescent="0.25">
      <c r="A70" s="108"/>
      <c r="B70" s="2"/>
      <c r="C70" s="118"/>
      <c r="D70" s="462"/>
      <c r="E70" s="149"/>
      <c r="F70" s="150"/>
      <c r="G70" s="150"/>
      <c r="H70" s="150"/>
      <c r="I70" s="150"/>
      <c r="J70" s="150"/>
      <c r="K70" s="152" t="s">
        <v>77</v>
      </c>
      <c r="L70" s="377">
        <v>0.25</v>
      </c>
      <c r="M70" s="609"/>
      <c r="N70" s="153"/>
      <c r="O70" s="154">
        <v>0</v>
      </c>
      <c r="P70" s="154"/>
      <c r="Q70" s="155"/>
      <c r="R70" s="156"/>
      <c r="S70" s="152" t="s">
        <v>80</v>
      </c>
      <c r="T70" s="157">
        <v>0.25</v>
      </c>
      <c r="U70" s="156"/>
      <c r="V70" s="153"/>
      <c r="W70" s="154">
        <v>0</v>
      </c>
      <c r="X70" s="154"/>
      <c r="Y70" s="151"/>
      <c r="Z70" s="62"/>
      <c r="AA70" s="63"/>
      <c r="AB70" s="63"/>
      <c r="AC70" s="64"/>
      <c r="AD70" s="62"/>
      <c r="AE70" s="189"/>
      <c r="AF70" s="189"/>
      <c r="AG70" s="189"/>
      <c r="AH70" s="189"/>
      <c r="AI70" s="189"/>
      <c r="AJ70" s="189"/>
      <c r="AK70" s="189"/>
      <c r="AL70" s="189"/>
      <c r="AM70" s="189"/>
      <c r="AN70" s="189"/>
      <c r="AO70" s="63"/>
      <c r="AP70" s="63"/>
      <c r="AQ70" s="63"/>
      <c r="AR70" s="63"/>
      <c r="AS70" s="63" t="s">
        <v>32</v>
      </c>
      <c r="AT70" s="63" t="s">
        <v>32</v>
      </c>
      <c r="AU70" s="63"/>
      <c r="AV70" s="70"/>
      <c r="AW70" s="64" t="s">
        <v>774</v>
      </c>
    </row>
    <row r="71" spans="1:55" ht="20.100000000000001" customHeight="1" x14ac:dyDescent="0.25">
      <c r="A71" s="380" t="s">
        <v>975</v>
      </c>
      <c r="B71" s="52"/>
      <c r="C71" s="123" t="s">
        <v>868</v>
      </c>
      <c r="D71" s="461"/>
      <c r="E71" s="287" t="s">
        <v>755</v>
      </c>
      <c r="F71" s="160"/>
      <c r="G71" s="160" t="s">
        <v>178</v>
      </c>
      <c r="H71" s="160" t="s">
        <v>32</v>
      </c>
      <c r="I71" s="160">
        <v>6</v>
      </c>
      <c r="J71" s="160">
        <v>2</v>
      </c>
      <c r="K71" s="161" t="s">
        <v>77</v>
      </c>
      <c r="L71" s="376">
        <v>0.25</v>
      </c>
      <c r="M71" s="608" t="s">
        <v>675</v>
      </c>
      <c r="N71" s="162">
        <v>0.5</v>
      </c>
      <c r="O71" s="163">
        <v>0</v>
      </c>
      <c r="P71" s="163">
        <v>1</v>
      </c>
      <c r="Q71" s="164"/>
      <c r="R71" s="165" t="s">
        <v>9</v>
      </c>
      <c r="S71" s="161" t="s">
        <v>80</v>
      </c>
      <c r="T71" s="170">
        <v>0.25</v>
      </c>
      <c r="U71" s="165" t="s">
        <v>675</v>
      </c>
      <c r="V71" s="162">
        <v>0.5</v>
      </c>
      <c r="W71" s="163">
        <v>0</v>
      </c>
      <c r="X71" s="163">
        <v>1</v>
      </c>
      <c r="Y71" s="167"/>
      <c r="Z71" s="59">
        <v>21</v>
      </c>
      <c r="AA71" s="60"/>
      <c r="AB71" s="60">
        <v>36</v>
      </c>
      <c r="AC71" s="61"/>
      <c r="AD71" s="59"/>
      <c r="AE71" s="188"/>
      <c r="AF71" s="188"/>
      <c r="AG71" s="188"/>
      <c r="AH71" s="188"/>
      <c r="AI71" s="188"/>
      <c r="AJ71" s="188"/>
      <c r="AK71" s="188"/>
      <c r="AL71" s="188"/>
      <c r="AM71" s="188"/>
      <c r="AN71" s="188"/>
      <c r="AO71" s="60"/>
      <c r="AP71" s="60"/>
      <c r="AQ71" s="60"/>
      <c r="AR71" s="60"/>
      <c r="AS71" s="60" t="s">
        <v>32</v>
      </c>
      <c r="AT71" s="60"/>
      <c r="AU71" s="60"/>
      <c r="AV71" s="69"/>
      <c r="AW71" s="61"/>
      <c r="AY71" s="146">
        <f>SUM(Z71:AC71)</f>
        <v>57</v>
      </c>
      <c r="AZ71" s="147">
        <f>AY71/I71</f>
        <v>9.5</v>
      </c>
      <c r="BB71" s="148">
        <f>L71+L72+N71</f>
        <v>1</v>
      </c>
      <c r="BC71" s="148">
        <f>T71+T72+V71</f>
        <v>1</v>
      </c>
    </row>
    <row r="72" spans="1:55" ht="20.100000000000001" customHeight="1" x14ac:dyDescent="0.25">
      <c r="A72" s="108"/>
      <c r="B72" s="2"/>
      <c r="C72" s="124"/>
      <c r="D72" s="606"/>
      <c r="E72" s="172"/>
      <c r="F72" s="173"/>
      <c r="G72" s="173"/>
      <c r="H72" s="173"/>
      <c r="I72" s="173"/>
      <c r="J72" s="173"/>
      <c r="K72" s="174" t="s">
        <v>77</v>
      </c>
      <c r="L72" s="645">
        <v>0.25</v>
      </c>
      <c r="M72" s="174"/>
      <c r="N72" s="176"/>
      <c r="O72" s="177">
        <v>0</v>
      </c>
      <c r="R72" s="178"/>
      <c r="S72" s="174" t="s">
        <v>80</v>
      </c>
      <c r="T72" s="175">
        <v>0.25</v>
      </c>
      <c r="U72" s="178"/>
      <c r="V72" s="176"/>
      <c r="W72" s="177">
        <v>0</v>
      </c>
      <c r="Y72" s="181"/>
      <c r="Z72" s="182"/>
      <c r="AA72" s="185"/>
      <c r="AB72" s="185"/>
      <c r="AC72" s="184"/>
      <c r="AD72" s="182"/>
      <c r="AE72" s="190"/>
      <c r="AF72" s="190"/>
      <c r="AG72" s="190"/>
      <c r="AH72" s="190"/>
      <c r="AI72" s="190"/>
      <c r="AJ72" s="190"/>
      <c r="AK72" s="190"/>
      <c r="AL72" s="190"/>
      <c r="AM72" s="190"/>
      <c r="AN72" s="190"/>
      <c r="AO72" s="185"/>
      <c r="AP72" s="185"/>
      <c r="AQ72" s="185"/>
      <c r="AR72" s="185"/>
      <c r="AS72" s="185" t="s">
        <v>32</v>
      </c>
      <c r="AT72" s="185"/>
      <c r="AU72" s="185"/>
      <c r="AV72" s="183"/>
      <c r="AW72" s="184"/>
    </row>
    <row r="73" spans="1:55" ht="20.100000000000001" customHeight="1" x14ac:dyDescent="0.25">
      <c r="A73" s="380" t="s">
        <v>976</v>
      </c>
      <c r="B73" s="52"/>
      <c r="C73" s="123" t="s">
        <v>867</v>
      </c>
      <c r="D73" s="461"/>
      <c r="E73" s="159" t="s">
        <v>220</v>
      </c>
      <c r="F73" s="160" t="s">
        <v>796</v>
      </c>
      <c r="G73" s="160" t="s">
        <v>179</v>
      </c>
      <c r="H73" s="167" t="s">
        <v>47</v>
      </c>
      <c r="I73" s="160">
        <v>6</v>
      </c>
      <c r="J73" s="160">
        <v>2</v>
      </c>
      <c r="K73" s="161" t="s">
        <v>77</v>
      </c>
      <c r="L73" s="376">
        <v>0.3</v>
      </c>
      <c r="M73" s="608" t="s">
        <v>675</v>
      </c>
      <c r="N73" s="162">
        <v>0.4</v>
      </c>
      <c r="O73" s="163">
        <v>0</v>
      </c>
      <c r="P73" s="163">
        <v>1</v>
      </c>
      <c r="Q73" s="164"/>
      <c r="R73" s="165" t="s">
        <v>9</v>
      </c>
      <c r="S73" s="161" t="s">
        <v>80</v>
      </c>
      <c r="T73" s="170">
        <v>0.3</v>
      </c>
      <c r="U73" s="165" t="s">
        <v>675</v>
      </c>
      <c r="V73" s="162">
        <v>0.4</v>
      </c>
      <c r="W73" s="163">
        <v>0</v>
      </c>
      <c r="X73" s="163">
        <v>1</v>
      </c>
      <c r="Y73" s="167"/>
      <c r="Z73" s="59">
        <v>21</v>
      </c>
      <c r="AA73" s="60"/>
      <c r="AB73" s="60">
        <v>34.5</v>
      </c>
      <c r="AC73" s="61"/>
      <c r="AD73" s="59"/>
      <c r="AE73" s="188"/>
      <c r="AF73" s="188"/>
      <c r="AG73" s="188"/>
      <c r="AH73" s="188"/>
      <c r="AI73" s="188"/>
      <c r="AJ73" s="188" t="s">
        <v>32</v>
      </c>
      <c r="AK73" s="188" t="s">
        <v>32</v>
      </c>
      <c r="AL73" s="188" t="s">
        <v>32</v>
      </c>
      <c r="AM73" s="188"/>
      <c r="AN73" s="188" t="s">
        <v>32</v>
      </c>
      <c r="AO73" s="60"/>
      <c r="AP73" s="60"/>
      <c r="AQ73" s="60"/>
      <c r="AR73" s="60"/>
      <c r="AS73" s="60"/>
      <c r="AT73" s="60"/>
      <c r="AU73" s="60"/>
      <c r="AV73" s="69"/>
      <c r="AW73" s="61" t="s">
        <v>39</v>
      </c>
      <c r="AY73" s="146">
        <f>SUM(Z73:AC73)</f>
        <v>55.5</v>
      </c>
      <c r="AZ73" s="147">
        <f>AY73/I73</f>
        <v>9.25</v>
      </c>
      <c r="BB73" s="148">
        <f>L73+L74+N73</f>
        <v>1</v>
      </c>
      <c r="BC73" s="148">
        <f>T73+T74+V73</f>
        <v>1</v>
      </c>
    </row>
    <row r="74" spans="1:55" ht="20.100000000000001" customHeight="1" x14ac:dyDescent="0.25">
      <c r="A74" s="108"/>
      <c r="B74" s="2"/>
      <c r="C74" s="118"/>
      <c r="D74" s="462"/>
      <c r="E74" s="149"/>
      <c r="F74" s="150"/>
      <c r="G74" s="150"/>
      <c r="H74" s="150"/>
      <c r="I74" s="150"/>
      <c r="J74" s="150"/>
      <c r="K74" s="152" t="s">
        <v>77</v>
      </c>
      <c r="L74" s="377">
        <v>0.3</v>
      </c>
      <c r="M74" s="609"/>
      <c r="N74" s="153"/>
      <c r="O74" s="154">
        <v>0</v>
      </c>
      <c r="P74" s="154"/>
      <c r="Q74" s="155"/>
      <c r="R74" s="156"/>
      <c r="S74" s="152" t="s">
        <v>80</v>
      </c>
      <c r="T74" s="157">
        <v>0.3</v>
      </c>
      <c r="U74" s="156"/>
      <c r="V74" s="153"/>
      <c r="W74" s="154">
        <v>0</v>
      </c>
      <c r="X74" s="154"/>
      <c r="Y74" s="151"/>
      <c r="Z74" s="62"/>
      <c r="AA74" s="63"/>
      <c r="AB74" s="63"/>
      <c r="AC74" s="64"/>
      <c r="AD74" s="62"/>
      <c r="AE74" s="189"/>
      <c r="AF74" s="189"/>
      <c r="AG74" s="189"/>
      <c r="AH74" s="189"/>
      <c r="AI74" s="189"/>
      <c r="AJ74" s="189" t="s">
        <v>32</v>
      </c>
      <c r="AK74" s="189" t="s">
        <v>32</v>
      </c>
      <c r="AL74" s="189" t="s">
        <v>32</v>
      </c>
      <c r="AM74" s="189"/>
      <c r="AN74" s="189" t="s">
        <v>32</v>
      </c>
      <c r="AO74" s="63"/>
      <c r="AP74" s="63"/>
      <c r="AQ74" s="63"/>
      <c r="AR74" s="63"/>
      <c r="AS74" s="63"/>
      <c r="AT74" s="63"/>
      <c r="AU74" s="63"/>
      <c r="AV74" s="70"/>
      <c r="AW74" s="64" t="s">
        <v>39</v>
      </c>
    </row>
    <row r="75" spans="1:55" ht="20.100000000000001" customHeight="1" x14ac:dyDescent="0.25">
      <c r="A75" s="380" t="s">
        <v>930</v>
      </c>
      <c r="B75" s="52"/>
      <c r="C75" s="123" t="s">
        <v>867</v>
      </c>
      <c r="D75" s="461"/>
      <c r="E75" s="159" t="s">
        <v>221</v>
      </c>
      <c r="F75" s="160" t="s">
        <v>797</v>
      </c>
      <c r="G75" s="160" t="s">
        <v>180</v>
      </c>
      <c r="H75" s="167" t="s">
        <v>47</v>
      </c>
      <c r="I75" s="160">
        <v>6</v>
      </c>
      <c r="J75" s="160">
        <v>2</v>
      </c>
      <c r="K75" s="161" t="s">
        <v>77</v>
      </c>
      <c r="L75" s="364">
        <v>0.2</v>
      </c>
      <c r="M75" s="608" t="s">
        <v>675</v>
      </c>
      <c r="N75" s="162">
        <v>0.6</v>
      </c>
      <c r="O75" s="163">
        <v>0</v>
      </c>
      <c r="P75" s="163">
        <v>1</v>
      </c>
      <c r="Q75" s="164"/>
      <c r="R75" s="165" t="s">
        <v>9</v>
      </c>
      <c r="S75" s="161" t="s">
        <v>80</v>
      </c>
      <c r="T75" s="170">
        <v>0.2</v>
      </c>
      <c r="U75" s="165" t="s">
        <v>675</v>
      </c>
      <c r="V75" s="162">
        <v>0.6</v>
      </c>
      <c r="W75" s="163">
        <v>0</v>
      </c>
      <c r="X75" s="163">
        <v>1</v>
      </c>
      <c r="Y75" s="167"/>
      <c r="Z75" s="59">
        <v>18</v>
      </c>
      <c r="AA75" s="60"/>
      <c r="AB75" s="60">
        <v>36</v>
      </c>
      <c r="AC75" s="61"/>
      <c r="AD75" s="59"/>
      <c r="AE75" s="188"/>
      <c r="AF75" s="188"/>
      <c r="AG75" s="188"/>
      <c r="AH75" s="188"/>
      <c r="AI75" s="188" t="s">
        <v>32</v>
      </c>
      <c r="AJ75" s="188"/>
      <c r="AK75" s="188"/>
      <c r="AL75" s="188"/>
      <c r="AM75" s="188"/>
      <c r="AN75" s="188"/>
      <c r="AO75" s="60"/>
      <c r="AP75" s="60"/>
      <c r="AQ75" s="60"/>
      <c r="AR75" s="60"/>
      <c r="AS75" s="60"/>
      <c r="AT75" s="60"/>
      <c r="AU75" s="60"/>
      <c r="AV75" s="69"/>
      <c r="AW75" s="61" t="s">
        <v>39</v>
      </c>
      <c r="AY75" s="146">
        <f>SUM(Z75:AC75)</f>
        <v>54</v>
      </c>
      <c r="AZ75" s="147">
        <f>AY75/I75</f>
        <v>9</v>
      </c>
      <c r="BB75" s="148">
        <f>L75+L76+N75</f>
        <v>1</v>
      </c>
      <c r="BC75" s="148">
        <f>T75+T76+V75</f>
        <v>1</v>
      </c>
    </row>
    <row r="76" spans="1:55" ht="20.100000000000001" customHeight="1" x14ac:dyDescent="0.25">
      <c r="A76" s="109"/>
      <c r="B76" s="110"/>
      <c r="C76" s="118"/>
      <c r="D76" s="462"/>
      <c r="E76" s="149"/>
      <c r="F76" s="150"/>
      <c r="G76" s="150"/>
      <c r="H76" s="150"/>
      <c r="I76" s="150"/>
      <c r="J76" s="150"/>
      <c r="K76" s="152" t="s">
        <v>77</v>
      </c>
      <c r="L76" s="366">
        <v>0.2</v>
      </c>
      <c r="M76" s="609"/>
      <c r="N76" s="153"/>
      <c r="O76" s="154">
        <v>0</v>
      </c>
      <c r="P76" s="154"/>
      <c r="Q76" s="155"/>
      <c r="R76" s="156"/>
      <c r="S76" s="152" t="s">
        <v>80</v>
      </c>
      <c r="T76" s="157">
        <v>0.2</v>
      </c>
      <c r="U76" s="156"/>
      <c r="V76" s="153"/>
      <c r="W76" s="154">
        <v>0</v>
      </c>
      <c r="X76" s="154"/>
      <c r="Y76" s="151"/>
      <c r="Z76" s="62"/>
      <c r="AA76" s="63"/>
      <c r="AB76" s="63"/>
      <c r="AC76" s="64"/>
      <c r="AD76" s="62"/>
      <c r="AE76" s="189"/>
      <c r="AF76" s="189"/>
      <c r="AG76" s="189"/>
      <c r="AH76" s="189"/>
      <c r="AI76" s="189" t="s">
        <v>32</v>
      </c>
      <c r="AJ76" s="189"/>
      <c r="AK76" s="189"/>
      <c r="AL76" s="189"/>
      <c r="AM76" s="189"/>
      <c r="AN76" s="189"/>
      <c r="AO76" s="63"/>
      <c r="AP76" s="63"/>
      <c r="AQ76" s="63"/>
      <c r="AR76" s="63"/>
      <c r="AS76" s="63"/>
      <c r="AT76" s="63"/>
      <c r="AU76" s="63"/>
      <c r="AV76" s="70"/>
      <c r="AW76" s="64" t="s">
        <v>39</v>
      </c>
    </row>
    <row r="77" spans="1:55" ht="20.100000000000001" customHeight="1" x14ac:dyDescent="0.25">
      <c r="A77" s="83" t="s">
        <v>880</v>
      </c>
      <c r="B77" s="52"/>
      <c r="C77" s="117"/>
      <c r="D77" s="461"/>
      <c r="E77" s="392" t="s">
        <v>222</v>
      </c>
      <c r="F77" s="160" t="s">
        <v>583</v>
      </c>
      <c r="G77" s="160" t="s">
        <v>181</v>
      </c>
      <c r="H77" s="167" t="s">
        <v>32</v>
      </c>
      <c r="I77" s="160">
        <v>6</v>
      </c>
      <c r="J77" s="160">
        <v>2</v>
      </c>
      <c r="K77" s="370" t="s">
        <v>77</v>
      </c>
      <c r="L77" s="382">
        <v>0.2</v>
      </c>
      <c r="M77" s="370" t="s">
        <v>675</v>
      </c>
      <c r="N77" s="384">
        <v>0.6</v>
      </c>
      <c r="O77" s="362">
        <v>0</v>
      </c>
      <c r="P77" s="362">
        <v>1</v>
      </c>
      <c r="Q77" s="369"/>
      <c r="R77" s="403" t="s">
        <v>9</v>
      </c>
      <c r="S77" s="370" t="s">
        <v>80</v>
      </c>
      <c r="T77" s="413">
        <v>0.2</v>
      </c>
      <c r="U77" s="403" t="s">
        <v>675</v>
      </c>
      <c r="V77" s="384">
        <v>0.6</v>
      </c>
      <c r="W77" s="362">
        <v>0</v>
      </c>
      <c r="X77" s="362">
        <v>1</v>
      </c>
      <c r="Y77" s="363"/>
      <c r="Z77" s="59">
        <v>24</v>
      </c>
      <c r="AA77" s="60"/>
      <c r="AB77" s="60">
        <v>36</v>
      </c>
      <c r="AC77" s="61"/>
      <c r="AD77" s="59"/>
      <c r="AE77" s="188"/>
      <c r="AF77" s="188"/>
      <c r="AG77" s="188"/>
      <c r="AH77" s="188"/>
      <c r="AI77" s="188"/>
      <c r="AJ77" s="188"/>
      <c r="AK77" s="188"/>
      <c r="AL77" s="188"/>
      <c r="AM77" s="188"/>
      <c r="AN77" s="188"/>
      <c r="AO77" s="60" t="s">
        <v>32</v>
      </c>
      <c r="AP77" s="60" t="s">
        <v>32</v>
      </c>
      <c r="AQ77" s="60" t="s">
        <v>32</v>
      </c>
      <c r="AR77" s="60"/>
      <c r="AS77" s="60"/>
      <c r="AT77" s="60"/>
      <c r="AU77" s="60"/>
      <c r="AV77" s="69"/>
      <c r="AW77" s="61"/>
      <c r="AY77" s="146">
        <f>SUM(Z77:AC77)</f>
        <v>60</v>
      </c>
      <c r="AZ77" s="147">
        <f>AY77/I77</f>
        <v>10</v>
      </c>
      <c r="BB77" s="148">
        <f>L77+L78+N77</f>
        <v>1</v>
      </c>
      <c r="BC77" s="148">
        <f>T77+T78+V77</f>
        <v>1</v>
      </c>
    </row>
    <row r="78" spans="1:55" ht="20.100000000000001" customHeight="1" x14ac:dyDescent="0.25">
      <c r="A78" s="108"/>
      <c r="B78" s="2"/>
      <c r="C78" s="118"/>
      <c r="D78" s="462"/>
      <c r="E78" s="393"/>
      <c r="F78" s="150"/>
      <c r="G78" s="150"/>
      <c r="H78" s="151"/>
      <c r="I78" s="150"/>
      <c r="J78" s="150"/>
      <c r="K78" s="371" t="s">
        <v>77</v>
      </c>
      <c r="L78" s="383">
        <v>0.2</v>
      </c>
      <c r="M78" s="371"/>
      <c r="N78" s="454"/>
      <c r="O78" s="368">
        <v>0</v>
      </c>
      <c r="P78" s="368"/>
      <c r="Q78" s="374"/>
      <c r="R78" s="410"/>
      <c r="S78" s="371" t="s">
        <v>80</v>
      </c>
      <c r="T78" s="424">
        <v>0.2</v>
      </c>
      <c r="U78" s="410"/>
      <c r="V78" s="454"/>
      <c r="W78" s="368">
        <v>0</v>
      </c>
      <c r="X78" s="368"/>
      <c r="Y78" s="411"/>
      <c r="Z78" s="62"/>
      <c r="AA78" s="63"/>
      <c r="AB78" s="63"/>
      <c r="AC78" s="64"/>
      <c r="AD78" s="62"/>
      <c r="AE78" s="189"/>
      <c r="AF78" s="189"/>
      <c r="AG78" s="189"/>
      <c r="AH78" s="189"/>
      <c r="AI78" s="189"/>
      <c r="AJ78" s="189"/>
      <c r="AK78" s="189"/>
      <c r="AL78" s="189"/>
      <c r="AM78" s="189"/>
      <c r="AN78" s="189"/>
      <c r="AO78" s="63" t="s">
        <v>32</v>
      </c>
      <c r="AP78" s="63" t="s">
        <v>32</v>
      </c>
      <c r="AQ78" s="63" t="s">
        <v>32</v>
      </c>
      <c r="AR78" s="63"/>
      <c r="AS78" s="63"/>
      <c r="AT78" s="63"/>
      <c r="AU78" s="63"/>
      <c r="AV78" s="70"/>
      <c r="AW78" s="64"/>
    </row>
    <row r="79" spans="1:55" ht="20.100000000000001" customHeight="1" x14ac:dyDescent="0.25">
      <c r="A79" s="25" t="s">
        <v>395</v>
      </c>
      <c r="B79" s="52"/>
      <c r="C79" s="123" t="s">
        <v>867</v>
      </c>
      <c r="D79" s="461"/>
      <c r="E79" s="159" t="s">
        <v>223</v>
      </c>
      <c r="F79" s="160" t="s">
        <v>594</v>
      </c>
      <c r="G79" s="160" t="s">
        <v>182</v>
      </c>
      <c r="H79" s="167" t="s">
        <v>32</v>
      </c>
      <c r="I79" s="160">
        <v>6</v>
      </c>
      <c r="J79" s="160">
        <v>2</v>
      </c>
      <c r="K79" s="161" t="s">
        <v>77</v>
      </c>
      <c r="L79" s="339">
        <v>0.25</v>
      </c>
      <c r="M79" s="608" t="s">
        <v>675</v>
      </c>
      <c r="N79" s="162">
        <v>0.5</v>
      </c>
      <c r="O79" s="163">
        <v>0</v>
      </c>
      <c r="P79" s="163">
        <v>1</v>
      </c>
      <c r="Q79" s="164"/>
      <c r="R79" s="165" t="s">
        <v>9</v>
      </c>
      <c r="S79" s="161" t="s">
        <v>80</v>
      </c>
      <c r="T79" s="170">
        <v>0.25</v>
      </c>
      <c r="U79" s="165" t="s">
        <v>675</v>
      </c>
      <c r="V79" s="162">
        <v>0.5</v>
      </c>
      <c r="W79" s="163">
        <v>0</v>
      </c>
      <c r="X79" s="163">
        <v>1</v>
      </c>
      <c r="Y79" s="167"/>
      <c r="Z79" s="59">
        <v>19.5</v>
      </c>
      <c r="AA79" s="60"/>
      <c r="AB79" s="60">
        <v>30</v>
      </c>
      <c r="AC79" s="167">
        <v>6</v>
      </c>
      <c r="AD79" s="59"/>
      <c r="AE79" s="188"/>
      <c r="AF79" s="188"/>
      <c r="AG79" s="188"/>
      <c r="AH79" s="188"/>
      <c r="AI79" s="188"/>
      <c r="AJ79" s="188"/>
      <c r="AK79" s="188" t="s">
        <v>32</v>
      </c>
      <c r="AL79" s="188" t="s">
        <v>32</v>
      </c>
      <c r="AM79" s="188" t="s">
        <v>32</v>
      </c>
      <c r="AN79" s="188"/>
      <c r="AO79" s="60"/>
      <c r="AP79" s="60"/>
      <c r="AQ79" s="60"/>
      <c r="AR79" s="60"/>
      <c r="AS79" s="60"/>
      <c r="AT79" s="60"/>
      <c r="AU79" s="60"/>
      <c r="AV79" s="69"/>
      <c r="AW79" s="61"/>
      <c r="AY79" s="146">
        <f>SUM(Z79:AC79)</f>
        <v>55.5</v>
      </c>
      <c r="AZ79" s="147">
        <f>AY79/I79</f>
        <v>9.25</v>
      </c>
      <c r="BB79" s="148">
        <f>L79+L80+N79</f>
        <v>1</v>
      </c>
      <c r="BC79" s="148">
        <f>T79+T80+V79</f>
        <v>1</v>
      </c>
    </row>
    <row r="80" spans="1:55" ht="20.100000000000001" customHeight="1" x14ac:dyDescent="0.25">
      <c r="A80" s="108"/>
      <c r="B80" s="2"/>
      <c r="C80" s="124"/>
      <c r="D80" s="606"/>
      <c r="E80" s="149"/>
      <c r="F80" s="150"/>
      <c r="G80" s="150"/>
      <c r="H80" s="151"/>
      <c r="I80" s="150"/>
      <c r="J80" s="150"/>
      <c r="K80" s="152" t="s">
        <v>734</v>
      </c>
      <c r="L80" s="340">
        <v>0.25</v>
      </c>
      <c r="M80" s="609"/>
      <c r="N80" s="153"/>
      <c r="O80" s="154">
        <v>0</v>
      </c>
      <c r="P80" s="154"/>
      <c r="Q80" s="155"/>
      <c r="R80" s="156"/>
      <c r="S80" s="152" t="s">
        <v>80</v>
      </c>
      <c r="T80" s="171">
        <v>0.25</v>
      </c>
      <c r="U80" s="156"/>
      <c r="V80" s="153"/>
      <c r="W80" s="154">
        <v>0</v>
      </c>
      <c r="X80" s="154"/>
      <c r="Y80" s="151"/>
      <c r="Z80" s="62"/>
      <c r="AA80" s="63"/>
      <c r="AB80" s="63"/>
      <c r="AC80" s="64"/>
      <c r="AD80" s="62"/>
      <c r="AE80" s="189"/>
      <c r="AF80" s="189"/>
      <c r="AG80" s="189"/>
      <c r="AH80" s="189"/>
      <c r="AI80" s="189"/>
      <c r="AJ80" s="189"/>
      <c r="AK80" s="189" t="s">
        <v>32</v>
      </c>
      <c r="AL80" s="189" t="s">
        <v>32</v>
      </c>
      <c r="AM80" s="189" t="s">
        <v>32</v>
      </c>
      <c r="AN80" s="189"/>
      <c r="AO80" s="63"/>
      <c r="AP80" s="63"/>
      <c r="AQ80" s="63"/>
      <c r="AR80" s="63"/>
      <c r="AS80" s="63"/>
      <c r="AT80" s="63"/>
      <c r="AU80" s="63"/>
      <c r="AV80" s="70"/>
      <c r="AW80" s="64"/>
    </row>
    <row r="81" spans="1:55" ht="20.100000000000001" customHeight="1" x14ac:dyDescent="0.25">
      <c r="A81" s="83" t="s">
        <v>881</v>
      </c>
      <c r="B81" s="52"/>
      <c r="C81" s="117"/>
      <c r="D81" s="461"/>
      <c r="E81" s="159" t="s">
        <v>224</v>
      </c>
      <c r="F81" s="160"/>
      <c r="G81" s="160" t="s">
        <v>183</v>
      </c>
      <c r="H81" s="167" t="s">
        <v>32</v>
      </c>
      <c r="I81" s="160">
        <v>6</v>
      </c>
      <c r="J81" s="160">
        <v>2</v>
      </c>
      <c r="K81" s="161" t="s">
        <v>11</v>
      </c>
      <c r="L81" s="376">
        <v>0.3</v>
      </c>
      <c r="M81" s="608" t="s">
        <v>675</v>
      </c>
      <c r="N81" s="162">
        <v>0.4</v>
      </c>
      <c r="O81" s="163">
        <v>0</v>
      </c>
      <c r="P81" s="163">
        <v>1</v>
      </c>
      <c r="Q81" s="164"/>
      <c r="R81" s="165" t="s">
        <v>9</v>
      </c>
      <c r="S81" s="161" t="s">
        <v>80</v>
      </c>
      <c r="T81" s="169">
        <v>0.3</v>
      </c>
      <c r="U81" s="165" t="s">
        <v>675</v>
      </c>
      <c r="V81" s="162">
        <v>0.4</v>
      </c>
      <c r="W81" s="163">
        <v>0</v>
      </c>
      <c r="X81" s="163">
        <v>1</v>
      </c>
      <c r="Y81" s="167"/>
      <c r="Z81" s="59">
        <v>21</v>
      </c>
      <c r="AA81" s="60"/>
      <c r="AB81" s="60">
        <v>36</v>
      </c>
      <c r="AC81" s="61"/>
      <c r="AD81" s="59"/>
      <c r="AE81" s="188"/>
      <c r="AF81" s="188"/>
      <c r="AG81" s="188"/>
      <c r="AH81" s="188"/>
      <c r="AI81" s="188"/>
      <c r="AJ81" s="188"/>
      <c r="AK81" s="188"/>
      <c r="AL81" s="188"/>
      <c r="AM81" s="188"/>
      <c r="AN81" s="188"/>
      <c r="AO81" s="60"/>
      <c r="AP81" s="60"/>
      <c r="AQ81" s="60"/>
      <c r="AR81" s="60"/>
      <c r="AS81" s="60"/>
      <c r="AT81" s="60"/>
      <c r="AU81" s="60"/>
      <c r="AV81" s="69" t="s">
        <v>32</v>
      </c>
      <c r="AW81" s="61"/>
      <c r="AY81" s="146">
        <f>SUM(Z81:AC81)</f>
        <v>57</v>
      </c>
      <c r="AZ81" s="147">
        <f>AY81/I81</f>
        <v>9.5</v>
      </c>
      <c r="BB81" s="148">
        <f>L81+L82+N81</f>
        <v>1</v>
      </c>
      <c r="BC81" s="148">
        <f>T81+T82+V81</f>
        <v>1</v>
      </c>
    </row>
    <row r="82" spans="1:55" ht="20.100000000000001" customHeight="1" x14ac:dyDescent="0.25">
      <c r="A82" s="109"/>
      <c r="B82" s="110"/>
      <c r="C82" s="118"/>
      <c r="D82" s="462"/>
      <c r="E82" s="149"/>
      <c r="F82" s="150"/>
      <c r="G82" s="150"/>
      <c r="H82" s="151"/>
      <c r="I82" s="150"/>
      <c r="J82" s="150"/>
      <c r="K82" s="152" t="s">
        <v>11</v>
      </c>
      <c r="L82" s="377">
        <v>0.3</v>
      </c>
      <c r="M82" s="609"/>
      <c r="N82" s="153"/>
      <c r="O82" s="154">
        <v>0</v>
      </c>
      <c r="P82" s="154"/>
      <c r="Q82" s="155"/>
      <c r="R82" s="156"/>
      <c r="S82" s="152" t="s">
        <v>80</v>
      </c>
      <c r="T82" s="171">
        <v>0.3</v>
      </c>
      <c r="U82" s="156"/>
      <c r="V82" s="153"/>
      <c r="W82" s="154">
        <v>0</v>
      </c>
      <c r="X82" s="154"/>
      <c r="Y82" s="151"/>
      <c r="Z82" s="62"/>
      <c r="AA82" s="63"/>
      <c r="AB82" s="63"/>
      <c r="AC82" s="64"/>
      <c r="AD82" s="62"/>
      <c r="AE82" s="189"/>
      <c r="AF82" s="189"/>
      <c r="AG82" s="189"/>
      <c r="AH82" s="189"/>
      <c r="AI82" s="189"/>
      <c r="AJ82" s="189"/>
      <c r="AK82" s="189"/>
      <c r="AL82" s="189"/>
      <c r="AM82" s="189"/>
      <c r="AN82" s="189"/>
      <c r="AO82" s="63"/>
      <c r="AP82" s="63"/>
      <c r="AQ82" s="63"/>
      <c r="AR82" s="63"/>
      <c r="AS82" s="63"/>
      <c r="AT82" s="63"/>
      <c r="AU82" s="63"/>
      <c r="AV82" s="70" t="s">
        <v>32</v>
      </c>
      <c r="AW82" s="64"/>
    </row>
    <row r="83" spans="1:55" ht="20.100000000000001" customHeight="1" x14ac:dyDescent="0.25">
      <c r="A83" s="380" t="s">
        <v>977</v>
      </c>
      <c r="B83" s="52"/>
      <c r="C83" s="628"/>
      <c r="D83" s="101"/>
      <c r="E83" s="159" t="s">
        <v>225</v>
      </c>
      <c r="F83" s="160"/>
      <c r="G83" s="160" t="s">
        <v>184</v>
      </c>
      <c r="H83" s="167" t="s">
        <v>32</v>
      </c>
      <c r="I83" s="160">
        <v>6</v>
      </c>
      <c r="J83" s="160">
        <v>2</v>
      </c>
      <c r="K83" s="161" t="s">
        <v>11</v>
      </c>
      <c r="L83" s="376">
        <v>0.25</v>
      </c>
      <c r="M83" s="608" t="s">
        <v>675</v>
      </c>
      <c r="N83" s="162">
        <v>0.5</v>
      </c>
      <c r="O83" s="163">
        <v>0</v>
      </c>
      <c r="P83" s="163">
        <v>1</v>
      </c>
      <c r="Q83" s="164"/>
      <c r="R83" s="165" t="s">
        <v>9</v>
      </c>
      <c r="S83" s="161" t="s">
        <v>80</v>
      </c>
      <c r="T83" s="169">
        <v>0.25</v>
      </c>
      <c r="U83" s="165" t="s">
        <v>675</v>
      </c>
      <c r="V83" s="162">
        <v>0.5</v>
      </c>
      <c r="W83" s="163">
        <v>0</v>
      </c>
      <c r="X83" s="163">
        <v>1</v>
      </c>
      <c r="Y83" s="167"/>
      <c r="Z83" s="59">
        <v>21</v>
      </c>
      <c r="AA83" s="60"/>
      <c r="AB83" s="60">
        <v>36</v>
      </c>
      <c r="AC83" s="61"/>
      <c r="AD83" s="59"/>
      <c r="AE83" s="188"/>
      <c r="AF83" s="188"/>
      <c r="AG83" s="188"/>
      <c r="AH83" s="188"/>
      <c r="AI83" s="188"/>
      <c r="AJ83" s="188"/>
      <c r="AK83" s="188"/>
      <c r="AL83" s="188"/>
      <c r="AM83" s="188"/>
      <c r="AN83" s="188"/>
      <c r="AO83" s="60"/>
      <c r="AP83" s="60"/>
      <c r="AQ83" s="60"/>
      <c r="AR83" s="60"/>
      <c r="AS83" s="60"/>
      <c r="AT83" s="60"/>
      <c r="AU83" s="60" t="s">
        <v>32</v>
      </c>
      <c r="AV83" s="69"/>
      <c r="AW83" s="61"/>
      <c r="AY83" s="146">
        <f>SUM(Z83:AC83)</f>
        <v>57</v>
      </c>
      <c r="AZ83" s="147">
        <f>AY83/I83</f>
        <v>9.5</v>
      </c>
      <c r="BB83" s="148">
        <f>L83+L84+N83</f>
        <v>1</v>
      </c>
      <c r="BC83" s="148">
        <f>T83+T84+V83</f>
        <v>1</v>
      </c>
    </row>
    <row r="84" spans="1:55" ht="20.100000000000001" customHeight="1" x14ac:dyDescent="0.25">
      <c r="A84" s="108"/>
      <c r="B84" s="2"/>
      <c r="C84" s="124"/>
      <c r="D84" s="606"/>
      <c r="E84" s="149"/>
      <c r="F84" s="150"/>
      <c r="G84" s="150"/>
      <c r="H84" s="151"/>
      <c r="I84" s="150"/>
      <c r="J84" s="150"/>
      <c r="K84" s="152" t="s">
        <v>11</v>
      </c>
      <c r="L84" s="377">
        <v>0.25</v>
      </c>
      <c r="M84" s="609"/>
      <c r="N84" s="153"/>
      <c r="O84" s="154">
        <v>0</v>
      </c>
      <c r="P84" s="154"/>
      <c r="Q84" s="155"/>
      <c r="R84" s="156"/>
      <c r="S84" s="152" t="s">
        <v>80</v>
      </c>
      <c r="T84" s="171">
        <v>0.25</v>
      </c>
      <c r="U84" s="156"/>
      <c r="V84" s="153"/>
      <c r="W84" s="154">
        <v>0</v>
      </c>
      <c r="X84" s="154"/>
      <c r="Y84" s="151"/>
      <c r="Z84" s="62"/>
      <c r="AA84" s="63"/>
      <c r="AB84" s="63"/>
      <c r="AC84" s="64"/>
      <c r="AD84" s="62"/>
      <c r="AE84" s="189"/>
      <c r="AF84" s="189"/>
      <c r="AG84" s="189"/>
      <c r="AH84" s="189"/>
      <c r="AI84" s="189"/>
      <c r="AJ84" s="189"/>
      <c r="AK84" s="189"/>
      <c r="AL84" s="189"/>
      <c r="AM84" s="189"/>
      <c r="AN84" s="189"/>
      <c r="AO84" s="63"/>
      <c r="AP84" s="63"/>
      <c r="AQ84" s="63"/>
      <c r="AR84" s="63"/>
      <c r="AS84" s="63"/>
      <c r="AT84" s="63"/>
      <c r="AU84" s="63" t="s">
        <v>32</v>
      </c>
      <c r="AV84" s="70"/>
      <c r="AW84" s="64"/>
    </row>
    <row r="85" spans="1:55" ht="20.100000000000001" customHeight="1" x14ac:dyDescent="0.25">
      <c r="A85" s="380" t="s">
        <v>974</v>
      </c>
      <c r="B85" s="52"/>
      <c r="C85" s="123" t="s">
        <v>867</v>
      </c>
      <c r="D85" s="101"/>
      <c r="E85" s="159" t="s">
        <v>226</v>
      </c>
      <c r="F85" s="160"/>
      <c r="G85" s="160" t="s">
        <v>185</v>
      </c>
      <c r="H85" s="167" t="s">
        <v>32</v>
      </c>
      <c r="I85" s="160">
        <v>6</v>
      </c>
      <c r="J85" s="160">
        <v>2</v>
      </c>
      <c r="K85" s="161" t="s">
        <v>77</v>
      </c>
      <c r="L85" s="376">
        <v>0.3</v>
      </c>
      <c r="M85" s="608" t="s">
        <v>675</v>
      </c>
      <c r="N85" s="162">
        <v>0.4</v>
      </c>
      <c r="O85" s="163">
        <v>0</v>
      </c>
      <c r="P85" s="163">
        <v>1</v>
      </c>
      <c r="Q85" s="164"/>
      <c r="R85" s="165" t="s">
        <v>9</v>
      </c>
      <c r="S85" s="161" t="s">
        <v>80</v>
      </c>
      <c r="T85" s="169">
        <v>0.3</v>
      </c>
      <c r="U85" s="165" t="s">
        <v>675</v>
      </c>
      <c r="V85" s="162">
        <v>0.4</v>
      </c>
      <c r="W85" s="163">
        <v>0</v>
      </c>
      <c r="X85" s="163">
        <v>1</v>
      </c>
      <c r="Y85" s="167"/>
      <c r="Z85" s="59">
        <v>21</v>
      </c>
      <c r="AA85" s="60"/>
      <c r="AB85" s="60">
        <v>34.5</v>
      </c>
      <c r="AC85" s="61"/>
      <c r="AD85" s="59"/>
      <c r="AE85" s="188"/>
      <c r="AF85" s="188"/>
      <c r="AG85" s="188"/>
      <c r="AH85" s="188"/>
      <c r="AI85" s="188"/>
      <c r="AJ85" s="188"/>
      <c r="AK85" s="188"/>
      <c r="AL85" s="188"/>
      <c r="AM85" s="188" t="s">
        <v>32</v>
      </c>
      <c r="AN85" s="188"/>
      <c r="AO85" s="60"/>
      <c r="AP85" s="60"/>
      <c r="AQ85" s="60"/>
      <c r="AR85" s="60"/>
      <c r="AS85" s="60"/>
      <c r="AT85" s="60"/>
      <c r="AU85" s="60"/>
      <c r="AV85" s="69"/>
      <c r="AW85" s="61"/>
      <c r="AY85" s="146">
        <f>SUM(Z85:AC85)</f>
        <v>55.5</v>
      </c>
      <c r="AZ85" s="147">
        <f>AY85/I85</f>
        <v>9.25</v>
      </c>
      <c r="BB85" s="148">
        <f>L85+L86+N85</f>
        <v>1</v>
      </c>
      <c r="BC85" s="148">
        <f>T85+T86+V85</f>
        <v>1</v>
      </c>
    </row>
    <row r="86" spans="1:55" ht="20.100000000000001" customHeight="1" x14ac:dyDescent="0.25">
      <c r="A86" s="109"/>
      <c r="B86" s="110"/>
      <c r="C86" s="118"/>
      <c r="D86" s="462"/>
      <c r="E86" s="149"/>
      <c r="F86" s="150"/>
      <c r="G86" s="150"/>
      <c r="H86" s="151"/>
      <c r="I86" s="150"/>
      <c r="J86" s="150"/>
      <c r="K86" s="152" t="s">
        <v>77</v>
      </c>
      <c r="L86" s="340">
        <v>0.3</v>
      </c>
      <c r="M86" s="609"/>
      <c r="N86" s="153"/>
      <c r="O86" s="154">
        <v>0</v>
      </c>
      <c r="P86" s="154"/>
      <c r="Q86" s="155"/>
      <c r="R86" s="156"/>
      <c r="S86" s="152" t="s">
        <v>80</v>
      </c>
      <c r="T86" s="171">
        <v>0.3</v>
      </c>
      <c r="U86" s="156"/>
      <c r="V86" s="153"/>
      <c r="W86" s="154">
        <v>0</v>
      </c>
      <c r="X86" s="154"/>
      <c r="Y86" s="151"/>
      <c r="Z86" s="62"/>
      <c r="AA86" s="63"/>
      <c r="AB86" s="63"/>
      <c r="AC86" s="64"/>
      <c r="AD86" s="62"/>
      <c r="AE86" s="189"/>
      <c r="AF86" s="189"/>
      <c r="AG86" s="189"/>
      <c r="AH86" s="189"/>
      <c r="AI86" s="189"/>
      <c r="AJ86" s="189"/>
      <c r="AK86" s="189"/>
      <c r="AL86" s="189"/>
      <c r="AM86" s="189" t="s">
        <v>32</v>
      </c>
      <c r="AN86" s="189"/>
      <c r="AO86" s="63"/>
      <c r="AP86" s="63"/>
      <c r="AQ86" s="63"/>
      <c r="AR86" s="63"/>
      <c r="AS86" s="63"/>
      <c r="AT86" s="63"/>
      <c r="AU86" s="63"/>
      <c r="AV86" s="70"/>
      <c r="AW86" s="64"/>
    </row>
    <row r="87" spans="1:55" ht="20.100000000000001" customHeight="1" x14ac:dyDescent="0.25">
      <c r="A87" s="24" t="s">
        <v>763</v>
      </c>
      <c r="B87" s="54"/>
      <c r="C87" s="123" t="s">
        <v>871</v>
      </c>
      <c r="D87" s="100"/>
      <c r="E87" s="172" t="s">
        <v>227</v>
      </c>
      <c r="F87" s="173" t="s">
        <v>803</v>
      </c>
      <c r="G87" s="173" t="s">
        <v>186</v>
      </c>
      <c r="H87" s="181" t="s">
        <v>47</v>
      </c>
      <c r="I87" s="173">
        <v>6</v>
      </c>
      <c r="J87" s="173">
        <v>2</v>
      </c>
      <c r="K87" s="174" t="s">
        <v>146</v>
      </c>
      <c r="L87" s="344">
        <v>0.25</v>
      </c>
      <c r="M87" s="608" t="s">
        <v>675</v>
      </c>
      <c r="N87" s="176">
        <v>0.5</v>
      </c>
      <c r="O87" s="163">
        <v>0.25</v>
      </c>
      <c r="P87" s="163">
        <v>0.75</v>
      </c>
      <c r="R87" s="178" t="s">
        <v>9</v>
      </c>
      <c r="S87" s="174" t="s">
        <v>80</v>
      </c>
      <c r="T87" s="179">
        <v>0.25</v>
      </c>
      <c r="U87" s="165" t="s">
        <v>675</v>
      </c>
      <c r="V87" s="176">
        <v>0.5</v>
      </c>
      <c r="W87" s="177">
        <v>0</v>
      </c>
      <c r="X87" s="177">
        <v>1</v>
      </c>
      <c r="Y87" s="181"/>
      <c r="Z87" s="182">
        <v>15</v>
      </c>
      <c r="AA87" s="185"/>
      <c r="AB87" s="185">
        <v>28.5</v>
      </c>
      <c r="AC87" s="184">
        <v>12</v>
      </c>
      <c r="AD87" s="182"/>
      <c r="AE87" s="190"/>
      <c r="AF87" s="190"/>
      <c r="AG87" s="190"/>
      <c r="AH87" s="190"/>
      <c r="AI87" s="190"/>
      <c r="AJ87" s="190"/>
      <c r="AK87" s="190" t="s">
        <v>32</v>
      </c>
      <c r="AL87" s="188" t="s">
        <v>32</v>
      </c>
      <c r="AM87" s="190" t="s">
        <v>39</v>
      </c>
      <c r="AN87" s="190"/>
      <c r="AO87" s="185"/>
      <c r="AP87" s="185"/>
      <c r="AQ87" s="185"/>
      <c r="AR87" s="185"/>
      <c r="AS87" s="185"/>
      <c r="AT87" s="185"/>
      <c r="AU87" s="185"/>
      <c r="AV87" s="183"/>
      <c r="AW87" s="184" t="s">
        <v>39</v>
      </c>
      <c r="AY87" s="146">
        <f>SUM(Z87:AC87)</f>
        <v>55.5</v>
      </c>
      <c r="AZ87" s="147">
        <f>AY87/I87</f>
        <v>9.25</v>
      </c>
      <c r="BB87" s="148">
        <f>L87+L88+N87</f>
        <v>1</v>
      </c>
      <c r="BC87" s="148">
        <f>T87+T88+V87</f>
        <v>1</v>
      </c>
    </row>
    <row r="88" spans="1:55" ht="20.100000000000001" customHeight="1" x14ac:dyDescent="0.25">
      <c r="A88" s="108"/>
      <c r="B88" s="2"/>
      <c r="C88" s="118"/>
      <c r="D88" s="462"/>
      <c r="E88" s="149"/>
      <c r="F88" s="150"/>
      <c r="G88" s="150"/>
      <c r="H88" s="151"/>
      <c r="I88" s="150"/>
      <c r="J88" s="150"/>
      <c r="K88" s="152" t="s">
        <v>77</v>
      </c>
      <c r="L88" s="340">
        <v>0.25</v>
      </c>
      <c r="M88" s="609"/>
      <c r="N88" s="153"/>
      <c r="O88" s="154">
        <v>0</v>
      </c>
      <c r="P88" s="154"/>
      <c r="Q88" s="155"/>
      <c r="R88" s="156"/>
      <c r="S88" s="152" t="s">
        <v>80</v>
      </c>
      <c r="T88" s="171">
        <v>0.25</v>
      </c>
      <c r="U88" s="156"/>
      <c r="V88" s="153"/>
      <c r="W88" s="154">
        <v>0</v>
      </c>
      <c r="X88" s="154"/>
      <c r="Y88" s="151"/>
      <c r="Z88" s="62"/>
      <c r="AA88" s="63"/>
      <c r="AB88" s="63"/>
      <c r="AC88" s="64"/>
      <c r="AD88" s="62"/>
      <c r="AE88" s="189"/>
      <c r="AF88" s="189"/>
      <c r="AG88" s="189"/>
      <c r="AH88" s="189"/>
      <c r="AI88" s="189"/>
      <c r="AJ88" s="189"/>
      <c r="AK88" s="189" t="s">
        <v>32</v>
      </c>
      <c r="AL88" s="189" t="s">
        <v>32</v>
      </c>
      <c r="AM88" s="189" t="s">
        <v>39</v>
      </c>
      <c r="AN88" s="189"/>
      <c r="AO88" s="63"/>
      <c r="AP88" s="63"/>
      <c r="AQ88" s="63"/>
      <c r="AR88" s="63"/>
      <c r="AS88" s="63"/>
      <c r="AT88" s="63"/>
      <c r="AU88" s="63"/>
      <c r="AV88" s="70"/>
      <c r="AW88" s="64" t="s">
        <v>39</v>
      </c>
    </row>
    <row r="89" spans="1:55" ht="20.100000000000001" customHeight="1" x14ac:dyDescent="0.25">
      <c r="A89" s="25" t="s">
        <v>349</v>
      </c>
      <c r="B89" s="52"/>
      <c r="C89" s="123" t="s">
        <v>871</v>
      </c>
      <c r="D89" s="461"/>
      <c r="E89" s="159" t="s">
        <v>228</v>
      </c>
      <c r="F89" s="160" t="s">
        <v>584</v>
      </c>
      <c r="G89" s="160" t="s">
        <v>187</v>
      </c>
      <c r="H89" s="167" t="s">
        <v>32</v>
      </c>
      <c r="I89" s="160">
        <v>6</v>
      </c>
      <c r="J89" s="160">
        <v>2</v>
      </c>
      <c r="K89" s="161" t="s">
        <v>77</v>
      </c>
      <c r="L89" s="339">
        <v>0.25</v>
      </c>
      <c r="M89" s="608" t="s">
        <v>675</v>
      </c>
      <c r="N89" s="162">
        <v>0.5</v>
      </c>
      <c r="O89" s="163"/>
      <c r="P89" s="163"/>
      <c r="Q89" s="164" t="s">
        <v>39</v>
      </c>
      <c r="R89" s="165" t="s">
        <v>9</v>
      </c>
      <c r="S89" s="161" t="s">
        <v>80</v>
      </c>
      <c r="T89" s="169">
        <v>0.25</v>
      </c>
      <c r="U89" s="165" t="s">
        <v>675</v>
      </c>
      <c r="V89" s="162">
        <v>0.5</v>
      </c>
      <c r="W89" s="163"/>
      <c r="X89" s="163"/>
      <c r="Y89" s="167" t="s">
        <v>39</v>
      </c>
      <c r="Z89" s="59">
        <v>18</v>
      </c>
      <c r="AA89" s="60"/>
      <c r="AB89" s="60">
        <v>30</v>
      </c>
      <c r="AC89" s="61">
        <v>12</v>
      </c>
      <c r="AD89" s="59"/>
      <c r="AE89" s="188"/>
      <c r="AF89" s="188"/>
      <c r="AG89" s="188"/>
      <c r="AH89" s="188"/>
      <c r="AI89" s="188"/>
      <c r="AJ89" s="188"/>
      <c r="AK89" s="188"/>
      <c r="AL89" s="188"/>
      <c r="AM89" s="188"/>
      <c r="AN89" s="188"/>
      <c r="AO89" s="60"/>
      <c r="AP89" s="60" t="s">
        <v>32</v>
      </c>
      <c r="AQ89" s="60" t="s">
        <v>32</v>
      </c>
      <c r="AR89" s="60"/>
      <c r="AS89" s="60"/>
      <c r="AT89" s="60"/>
      <c r="AU89" s="60"/>
      <c r="AV89" s="69"/>
      <c r="AW89" s="61"/>
      <c r="AY89" s="146">
        <f>SUM(Z89:AC89)</f>
        <v>60</v>
      </c>
      <c r="AZ89" s="147">
        <f>AY89/I89</f>
        <v>10</v>
      </c>
      <c r="BB89" s="148">
        <f>L89+L90+N89</f>
        <v>1</v>
      </c>
      <c r="BC89" s="148">
        <f>T89+T90+V89</f>
        <v>1</v>
      </c>
    </row>
    <row r="90" spans="1:55" ht="20.100000000000001" customHeight="1" x14ac:dyDescent="0.25">
      <c r="A90" s="108"/>
      <c r="B90" s="2"/>
      <c r="C90" s="124"/>
      <c r="D90" s="606"/>
      <c r="E90" s="172"/>
      <c r="F90" s="173"/>
      <c r="G90" s="173"/>
      <c r="H90" s="181"/>
      <c r="I90" s="173"/>
      <c r="J90" s="173"/>
      <c r="K90" s="174" t="s">
        <v>710</v>
      </c>
      <c r="L90" s="344">
        <v>0.25</v>
      </c>
      <c r="M90" s="174"/>
      <c r="N90" s="176"/>
      <c r="R90" s="178"/>
      <c r="S90" s="174" t="s">
        <v>80</v>
      </c>
      <c r="T90" s="179">
        <v>0.25</v>
      </c>
      <c r="U90" s="178"/>
      <c r="V90" s="176"/>
      <c r="Y90" s="181"/>
      <c r="Z90" s="182"/>
      <c r="AA90" s="185"/>
      <c r="AB90" s="185"/>
      <c r="AC90" s="184"/>
      <c r="AD90" s="182"/>
      <c r="AE90" s="190"/>
      <c r="AF90" s="190"/>
      <c r="AG90" s="190"/>
      <c r="AH90" s="190"/>
      <c r="AI90" s="190"/>
      <c r="AJ90" s="190"/>
      <c r="AK90" s="190"/>
      <c r="AL90" s="190"/>
      <c r="AM90" s="190"/>
      <c r="AN90" s="190"/>
      <c r="AO90" s="185"/>
      <c r="AP90" s="185" t="s">
        <v>32</v>
      </c>
      <c r="AQ90" s="185" t="s">
        <v>32</v>
      </c>
      <c r="AR90" s="185"/>
      <c r="AS90" s="185"/>
      <c r="AT90" s="185"/>
      <c r="AU90" s="185"/>
      <c r="AV90" s="183"/>
      <c r="AW90" s="184"/>
    </row>
    <row r="91" spans="1:55" ht="20.100000000000001" customHeight="1" x14ac:dyDescent="0.25">
      <c r="A91" s="83" t="s">
        <v>882</v>
      </c>
      <c r="B91" s="52"/>
      <c r="C91" s="123" t="s">
        <v>871</v>
      </c>
      <c r="D91" s="101"/>
      <c r="E91" s="159" t="s">
        <v>229</v>
      </c>
      <c r="F91" s="160" t="s">
        <v>804</v>
      </c>
      <c r="G91" s="160" t="s">
        <v>188</v>
      </c>
      <c r="H91" s="167" t="s">
        <v>47</v>
      </c>
      <c r="I91" s="160">
        <v>6</v>
      </c>
      <c r="J91" s="160">
        <v>2</v>
      </c>
      <c r="K91" s="161" t="s">
        <v>77</v>
      </c>
      <c r="L91" s="339">
        <v>0.25</v>
      </c>
      <c r="M91" s="608" t="s">
        <v>676</v>
      </c>
      <c r="N91" s="162">
        <v>0.5</v>
      </c>
      <c r="O91" s="163">
        <v>0</v>
      </c>
      <c r="P91" s="163">
        <v>1</v>
      </c>
      <c r="Q91" s="164"/>
      <c r="R91" s="165" t="s">
        <v>9</v>
      </c>
      <c r="S91" s="161" t="s">
        <v>80</v>
      </c>
      <c r="T91" s="169">
        <v>0.25</v>
      </c>
      <c r="U91" s="165" t="s">
        <v>676</v>
      </c>
      <c r="V91" s="162">
        <v>0.5</v>
      </c>
      <c r="W91" s="163">
        <v>0</v>
      </c>
      <c r="X91" s="163">
        <v>1</v>
      </c>
      <c r="Y91" s="167"/>
      <c r="Z91" s="59">
        <v>25.5</v>
      </c>
      <c r="AA91" s="60"/>
      <c r="AB91" s="60">
        <v>30</v>
      </c>
      <c r="AC91" s="61"/>
      <c r="AD91" s="59"/>
      <c r="AE91" s="188"/>
      <c r="AF91" s="188"/>
      <c r="AG91" s="188"/>
      <c r="AH91" s="188"/>
      <c r="AI91" s="188"/>
      <c r="AJ91" s="188" t="s">
        <v>32</v>
      </c>
      <c r="AK91" s="188" t="s">
        <v>32</v>
      </c>
      <c r="AL91" s="188" t="s">
        <v>32</v>
      </c>
      <c r="AM91" s="188" t="s">
        <v>32</v>
      </c>
      <c r="AN91" s="188" t="s">
        <v>32</v>
      </c>
      <c r="AO91" s="60"/>
      <c r="AP91" s="60"/>
      <c r="AQ91" s="60"/>
      <c r="AR91" s="60" t="s">
        <v>39</v>
      </c>
      <c r="AS91" s="60"/>
      <c r="AT91" s="60"/>
      <c r="AU91" s="60"/>
      <c r="AV91" s="69"/>
      <c r="AW91" s="61" t="s">
        <v>39</v>
      </c>
      <c r="AY91" s="146">
        <f>SUM(Z91:AC91)</f>
        <v>55.5</v>
      </c>
      <c r="AZ91" s="147">
        <f>AY91/I91</f>
        <v>9.25</v>
      </c>
      <c r="BB91" s="148">
        <f>L91+L92+N91</f>
        <v>1</v>
      </c>
      <c r="BC91" s="148">
        <f>T91+T92+V91</f>
        <v>1</v>
      </c>
    </row>
    <row r="92" spans="1:55" ht="20.100000000000001" customHeight="1" x14ac:dyDescent="0.25">
      <c r="A92" s="109"/>
      <c r="B92" s="110"/>
      <c r="C92" s="118"/>
      <c r="D92" s="462"/>
      <c r="E92" s="149"/>
      <c r="F92" s="150"/>
      <c r="G92" s="150"/>
      <c r="H92" s="151"/>
      <c r="I92" s="150"/>
      <c r="J92" s="150"/>
      <c r="K92" s="152" t="s">
        <v>77</v>
      </c>
      <c r="L92" s="340">
        <v>0.25</v>
      </c>
      <c r="M92" s="609"/>
      <c r="N92" s="153"/>
      <c r="O92" s="154">
        <v>0</v>
      </c>
      <c r="P92" s="154"/>
      <c r="Q92" s="155"/>
      <c r="R92" s="156"/>
      <c r="S92" s="152" t="s">
        <v>80</v>
      </c>
      <c r="T92" s="179">
        <v>0.25</v>
      </c>
      <c r="U92" s="156"/>
      <c r="V92" s="153"/>
      <c r="W92" s="154">
        <v>0</v>
      </c>
      <c r="X92" s="154"/>
      <c r="Y92" s="151"/>
      <c r="Z92" s="62"/>
      <c r="AA92" s="63"/>
      <c r="AB92" s="63"/>
      <c r="AC92" s="64"/>
      <c r="AD92" s="62"/>
      <c r="AE92" s="189"/>
      <c r="AF92" s="189"/>
      <c r="AG92" s="189"/>
      <c r="AH92" s="189"/>
      <c r="AI92" s="189"/>
      <c r="AJ92" s="189" t="s">
        <v>32</v>
      </c>
      <c r="AK92" s="189" t="s">
        <v>32</v>
      </c>
      <c r="AL92" s="189" t="s">
        <v>32</v>
      </c>
      <c r="AM92" s="189" t="s">
        <v>32</v>
      </c>
      <c r="AN92" s="189" t="s">
        <v>32</v>
      </c>
      <c r="AO92" s="63"/>
      <c r="AP92" s="63"/>
      <c r="AQ92" s="63"/>
      <c r="AR92" s="63" t="s">
        <v>39</v>
      </c>
      <c r="AS92" s="63"/>
      <c r="AT92" s="63"/>
      <c r="AU92" s="63"/>
      <c r="AV92" s="70"/>
      <c r="AW92" s="64" t="s">
        <v>39</v>
      </c>
    </row>
    <row r="93" spans="1:55" ht="20.100000000000001" customHeight="1" x14ac:dyDescent="0.25">
      <c r="A93" s="380" t="s">
        <v>978</v>
      </c>
      <c r="B93" s="52"/>
      <c r="C93" s="123" t="s">
        <v>867</v>
      </c>
      <c r="D93" s="461"/>
      <c r="E93" s="159" t="s">
        <v>230</v>
      </c>
      <c r="F93" s="160" t="s">
        <v>595</v>
      </c>
      <c r="G93" s="160" t="s">
        <v>189</v>
      </c>
      <c r="H93" s="167" t="s">
        <v>32</v>
      </c>
      <c r="I93" s="160">
        <v>3</v>
      </c>
      <c r="J93" s="160">
        <v>1</v>
      </c>
      <c r="K93" s="161" t="s">
        <v>146</v>
      </c>
      <c r="L93" s="339">
        <v>0.1</v>
      </c>
      <c r="M93" s="608" t="s">
        <v>675</v>
      </c>
      <c r="N93" s="162">
        <v>0.6</v>
      </c>
      <c r="O93" s="163">
        <v>0.1</v>
      </c>
      <c r="P93" s="163">
        <v>0.9</v>
      </c>
      <c r="Q93" s="164"/>
      <c r="R93" s="165" t="s">
        <v>9</v>
      </c>
      <c r="S93" s="161" t="s">
        <v>80</v>
      </c>
      <c r="T93" s="169">
        <v>0.1</v>
      </c>
      <c r="U93" s="165" t="s">
        <v>675</v>
      </c>
      <c r="V93" s="162">
        <v>0.6</v>
      </c>
      <c r="W93" s="163">
        <v>0.1</v>
      </c>
      <c r="X93" s="163">
        <v>0.9</v>
      </c>
      <c r="Y93" s="167"/>
      <c r="Z93" s="59">
        <v>13.5</v>
      </c>
      <c r="AA93" s="60"/>
      <c r="AB93" s="60">
        <v>13.5</v>
      </c>
      <c r="AC93" s="61">
        <v>3.5</v>
      </c>
      <c r="AD93" s="59"/>
      <c r="AE93" s="188"/>
      <c r="AF93" s="188"/>
      <c r="AG93" s="188"/>
      <c r="AH93" s="188"/>
      <c r="AI93" s="188" t="s">
        <v>32</v>
      </c>
      <c r="AJ93" s="188" t="s">
        <v>32</v>
      </c>
      <c r="AK93" s="188" t="s">
        <v>32</v>
      </c>
      <c r="AL93" s="188" t="s">
        <v>32</v>
      </c>
      <c r="AM93" s="188"/>
      <c r="AN93" s="188" t="s">
        <v>32</v>
      </c>
      <c r="AO93" s="60"/>
      <c r="AP93" s="60"/>
      <c r="AQ93" s="60"/>
      <c r="AR93" s="60"/>
      <c r="AS93" s="60"/>
      <c r="AT93" s="60"/>
      <c r="AU93" s="60"/>
      <c r="AV93" s="69"/>
      <c r="AW93" s="61"/>
      <c r="AY93" s="146">
        <f>SUM(Z93:AC93)</f>
        <v>30.5</v>
      </c>
      <c r="AZ93" s="147">
        <f>AY93/I93</f>
        <v>10.166666666666666</v>
      </c>
      <c r="BB93" s="148">
        <f>L93+L94+N93</f>
        <v>1</v>
      </c>
      <c r="BC93" s="148">
        <f>T93+T94+V93</f>
        <v>1</v>
      </c>
    </row>
    <row r="94" spans="1:55" ht="20.100000000000001" customHeight="1" x14ac:dyDescent="0.25">
      <c r="A94" s="108"/>
      <c r="B94" s="2"/>
      <c r="C94" s="124"/>
      <c r="D94" s="606"/>
      <c r="E94" s="149"/>
      <c r="F94" s="150"/>
      <c r="G94" s="150"/>
      <c r="H94" s="151"/>
      <c r="I94" s="150"/>
      <c r="J94" s="150"/>
      <c r="K94" s="152" t="s">
        <v>77</v>
      </c>
      <c r="L94" s="340">
        <v>0.3</v>
      </c>
      <c r="M94" s="609"/>
      <c r="N94" s="153"/>
      <c r="O94" s="154">
        <v>0</v>
      </c>
      <c r="P94" s="154"/>
      <c r="Q94" s="155"/>
      <c r="R94" s="156"/>
      <c r="S94" s="152" t="s">
        <v>80</v>
      </c>
      <c r="T94" s="171">
        <v>0.3</v>
      </c>
      <c r="U94" s="156"/>
      <c r="V94" s="153"/>
      <c r="W94" s="154">
        <v>0</v>
      </c>
      <c r="X94" s="154"/>
      <c r="Y94" s="151"/>
      <c r="Z94" s="62"/>
      <c r="AA94" s="63"/>
      <c r="AB94" s="63"/>
      <c r="AC94" s="64"/>
      <c r="AD94" s="62"/>
      <c r="AE94" s="189"/>
      <c r="AF94" s="189"/>
      <c r="AG94" s="189"/>
      <c r="AH94" s="189"/>
      <c r="AI94" s="189" t="s">
        <v>32</v>
      </c>
      <c r="AJ94" s="189" t="s">
        <v>32</v>
      </c>
      <c r="AK94" s="189" t="s">
        <v>32</v>
      </c>
      <c r="AL94" s="189" t="s">
        <v>32</v>
      </c>
      <c r="AM94" s="189"/>
      <c r="AN94" s="189" t="s">
        <v>32</v>
      </c>
      <c r="AO94" s="63"/>
      <c r="AP94" s="63"/>
      <c r="AQ94" s="63"/>
      <c r="AR94" s="63"/>
      <c r="AS94" s="63"/>
      <c r="AT94" s="63"/>
      <c r="AU94" s="63"/>
      <c r="AV94" s="70"/>
      <c r="AW94" s="64"/>
    </row>
    <row r="95" spans="1:55" ht="20.100000000000001" customHeight="1" x14ac:dyDescent="0.25">
      <c r="A95" s="83" t="s">
        <v>364</v>
      </c>
      <c r="B95" s="52"/>
      <c r="C95" s="123" t="s">
        <v>868</v>
      </c>
      <c r="D95" s="461"/>
      <c r="E95" s="159" t="s">
        <v>231</v>
      </c>
      <c r="F95" s="160" t="s">
        <v>583</v>
      </c>
      <c r="G95" s="160" t="s">
        <v>190</v>
      </c>
      <c r="H95" s="167" t="s">
        <v>32</v>
      </c>
      <c r="I95" s="160">
        <v>6</v>
      </c>
      <c r="J95" s="160">
        <v>2</v>
      </c>
      <c r="K95" s="161" t="s">
        <v>388</v>
      </c>
      <c r="L95" s="339">
        <v>0.3</v>
      </c>
      <c r="M95" s="608" t="s">
        <v>675</v>
      </c>
      <c r="N95" s="162">
        <v>0.6</v>
      </c>
      <c r="O95" s="163">
        <v>0</v>
      </c>
      <c r="P95" s="163">
        <v>1</v>
      </c>
      <c r="Q95" s="164"/>
      <c r="R95" s="165" t="s">
        <v>9</v>
      </c>
      <c r="S95" s="161" t="s">
        <v>80</v>
      </c>
      <c r="T95" s="169">
        <v>0.3</v>
      </c>
      <c r="U95" s="165" t="s">
        <v>675</v>
      </c>
      <c r="V95" s="162">
        <v>0.6</v>
      </c>
      <c r="W95" s="163">
        <v>0</v>
      </c>
      <c r="X95" s="163">
        <v>1</v>
      </c>
      <c r="Y95" s="167"/>
      <c r="Z95" s="59">
        <v>30</v>
      </c>
      <c r="AA95" s="60"/>
      <c r="AB95" s="60">
        <v>30</v>
      </c>
      <c r="AC95" s="61"/>
      <c r="AD95" s="59"/>
      <c r="AE95" s="188"/>
      <c r="AF95" s="188"/>
      <c r="AG95" s="188"/>
      <c r="AH95" s="188"/>
      <c r="AI95" s="188"/>
      <c r="AJ95" s="188"/>
      <c r="AK95" s="188"/>
      <c r="AL95" s="188"/>
      <c r="AM95" s="188"/>
      <c r="AN95" s="188"/>
      <c r="AO95" s="60" t="s">
        <v>32</v>
      </c>
      <c r="AP95" s="60" t="s">
        <v>32</v>
      </c>
      <c r="AQ95" s="60" t="s">
        <v>32</v>
      </c>
      <c r="AR95" s="60"/>
      <c r="AS95" s="60"/>
      <c r="AT95" s="60"/>
      <c r="AU95" s="60"/>
      <c r="AV95" s="69"/>
      <c r="AW95" s="61"/>
      <c r="AY95" s="146">
        <f>SUM(Z95:AC95)</f>
        <v>60</v>
      </c>
      <c r="AZ95" s="147">
        <f>AY95/I95</f>
        <v>10</v>
      </c>
      <c r="BB95" s="148">
        <f>L95+L96+N95</f>
        <v>1</v>
      </c>
      <c r="BC95" s="148">
        <f>T95+T96+V95</f>
        <v>1</v>
      </c>
    </row>
    <row r="96" spans="1:55" ht="20.100000000000001" customHeight="1" x14ac:dyDescent="0.25">
      <c r="A96" s="109"/>
      <c r="B96" s="110"/>
      <c r="C96" s="118"/>
      <c r="D96" s="462"/>
      <c r="E96" s="149"/>
      <c r="F96" s="150"/>
      <c r="G96" s="150"/>
      <c r="H96" s="151"/>
      <c r="I96" s="150"/>
      <c r="J96" s="150"/>
      <c r="K96" s="152" t="s">
        <v>77</v>
      </c>
      <c r="L96" s="340">
        <v>0.1</v>
      </c>
      <c r="M96" s="609"/>
      <c r="N96" s="153"/>
      <c r="O96" s="154">
        <v>0</v>
      </c>
      <c r="P96" s="154"/>
      <c r="Q96" s="155"/>
      <c r="R96" s="156"/>
      <c r="S96" s="152" t="s">
        <v>80</v>
      </c>
      <c r="T96" s="171">
        <v>0.1</v>
      </c>
      <c r="U96" s="156"/>
      <c r="V96" s="153"/>
      <c r="W96" s="154">
        <v>0</v>
      </c>
      <c r="X96" s="154"/>
      <c r="Y96" s="151"/>
      <c r="Z96" s="62"/>
      <c r="AA96" s="63"/>
      <c r="AB96" s="63"/>
      <c r="AC96" s="64"/>
      <c r="AD96" s="62"/>
      <c r="AE96" s="189"/>
      <c r="AF96" s="189"/>
      <c r="AG96" s="189"/>
      <c r="AH96" s="189"/>
      <c r="AI96" s="189"/>
      <c r="AJ96" s="189"/>
      <c r="AK96" s="189"/>
      <c r="AL96" s="189"/>
      <c r="AM96" s="189"/>
      <c r="AN96" s="189"/>
      <c r="AO96" s="63" t="s">
        <v>32</v>
      </c>
      <c r="AP96" s="63" t="s">
        <v>32</v>
      </c>
      <c r="AQ96" s="63" t="s">
        <v>32</v>
      </c>
      <c r="AR96" s="63"/>
      <c r="AS96" s="63"/>
      <c r="AT96" s="63"/>
      <c r="AU96" s="63"/>
      <c r="AV96" s="70"/>
      <c r="AW96" s="64"/>
    </row>
    <row r="97" spans="1:55" ht="20.100000000000001" customHeight="1" x14ac:dyDescent="0.25">
      <c r="A97" s="83" t="s">
        <v>735</v>
      </c>
      <c r="B97" s="52"/>
      <c r="C97" s="123" t="s">
        <v>867</v>
      </c>
      <c r="D97" s="461"/>
      <c r="E97" s="392" t="s">
        <v>455</v>
      </c>
      <c r="F97" s="160"/>
      <c r="G97" s="160" t="s">
        <v>637</v>
      </c>
      <c r="H97" s="160" t="s">
        <v>32</v>
      </c>
      <c r="I97" s="160">
        <v>3</v>
      </c>
      <c r="J97" s="160">
        <v>1</v>
      </c>
      <c r="K97" s="370" t="s">
        <v>77</v>
      </c>
      <c r="L97" s="382">
        <v>0.2</v>
      </c>
      <c r="M97" s="370" t="s">
        <v>675</v>
      </c>
      <c r="N97" s="384">
        <v>0.6</v>
      </c>
      <c r="O97" s="389">
        <v>0.1</v>
      </c>
      <c r="P97" s="389">
        <v>0.8</v>
      </c>
      <c r="Q97" s="429"/>
      <c r="R97" s="403"/>
      <c r="S97" s="370" t="s">
        <v>80</v>
      </c>
      <c r="T97" s="413">
        <v>0.2</v>
      </c>
      <c r="U97" s="403" t="s">
        <v>675</v>
      </c>
      <c r="V97" s="384">
        <v>0.6</v>
      </c>
      <c r="W97" s="389">
        <v>0.1</v>
      </c>
      <c r="X97" s="389">
        <v>0.8</v>
      </c>
      <c r="Y97" s="469"/>
      <c r="Z97" s="59"/>
      <c r="AA97" s="60"/>
      <c r="AB97" s="60">
        <v>22.5</v>
      </c>
      <c r="AC97" s="61">
        <v>4</v>
      </c>
      <c r="AD97" s="59"/>
      <c r="AE97" s="188"/>
      <c r="AF97" s="188"/>
      <c r="AG97" s="188"/>
      <c r="AH97" s="188"/>
      <c r="AI97" s="188"/>
      <c r="AJ97" s="188"/>
      <c r="AK97" s="188"/>
      <c r="AL97" s="188" t="s">
        <v>32</v>
      </c>
      <c r="AM97" s="188"/>
      <c r="AN97" s="188"/>
      <c r="AO97" s="60"/>
      <c r="AP97" s="60"/>
      <c r="AQ97" s="60"/>
      <c r="AR97" s="60"/>
      <c r="AS97" s="60"/>
      <c r="AT97" s="60"/>
      <c r="AU97" s="60"/>
      <c r="AV97" s="69"/>
      <c r="AW97" s="61"/>
      <c r="AY97" s="146">
        <f>SUM(Z97:AC97)</f>
        <v>26.5</v>
      </c>
      <c r="AZ97" s="147">
        <f>AY97/I97</f>
        <v>8.8333333333333339</v>
      </c>
      <c r="BB97" s="148" t="e">
        <f>L97+#REF!+N97</f>
        <v>#REF!</v>
      </c>
      <c r="BC97" s="148" t="e">
        <f>T97+#REF!+V97</f>
        <v>#REF!</v>
      </c>
    </row>
    <row r="98" spans="1:55" ht="20.100000000000001" customHeight="1" x14ac:dyDescent="0.25">
      <c r="A98" s="108"/>
      <c r="B98" s="465"/>
      <c r="C98" s="323"/>
      <c r="D98" s="606"/>
      <c r="E98" s="401"/>
      <c r="F98" s="173"/>
      <c r="G98" s="173"/>
      <c r="H98" s="181"/>
      <c r="I98" s="173"/>
      <c r="J98" s="173"/>
      <c r="K98" s="407"/>
      <c r="L98" s="421">
        <v>0.2</v>
      </c>
      <c r="M98" s="407"/>
      <c r="N98" s="482"/>
      <c r="O98" s="467">
        <v>0.1</v>
      </c>
      <c r="P98" s="467"/>
      <c r="Q98" s="468"/>
      <c r="R98" s="420"/>
      <c r="S98" s="430" t="s">
        <v>80</v>
      </c>
      <c r="T98" s="466">
        <v>0.2</v>
      </c>
      <c r="U98" s="420"/>
      <c r="V98" s="482"/>
      <c r="W98" s="467">
        <v>0.1</v>
      </c>
      <c r="X98" s="467"/>
      <c r="Y98" s="470"/>
      <c r="Z98" s="182"/>
      <c r="AA98" s="185"/>
      <c r="AB98" s="185"/>
      <c r="AC98" s="184"/>
      <c r="AD98" s="182"/>
      <c r="AE98" s="190"/>
      <c r="AF98" s="190"/>
      <c r="AG98" s="190"/>
      <c r="AH98" s="190"/>
      <c r="AI98" s="190"/>
      <c r="AJ98" s="190"/>
      <c r="AK98" s="190"/>
      <c r="AL98" s="190"/>
      <c r="AM98" s="190"/>
      <c r="AN98" s="190"/>
      <c r="AO98" s="185"/>
      <c r="AP98" s="185"/>
      <c r="AQ98" s="185"/>
      <c r="AR98" s="185"/>
      <c r="AS98" s="185"/>
      <c r="AT98" s="185"/>
      <c r="AU98" s="185"/>
      <c r="AV98" s="183"/>
      <c r="AW98" s="184"/>
    </row>
    <row r="99" spans="1:55" ht="20.100000000000001" customHeight="1" x14ac:dyDescent="0.25">
      <c r="A99" s="83" t="s">
        <v>882</v>
      </c>
      <c r="B99" s="52"/>
      <c r="C99" s="123" t="s">
        <v>871</v>
      </c>
      <c r="D99" s="101"/>
      <c r="E99" s="159" t="s">
        <v>666</v>
      </c>
      <c r="F99" s="160"/>
      <c r="G99" s="160" t="s">
        <v>665</v>
      </c>
      <c r="H99" s="167" t="s">
        <v>47</v>
      </c>
      <c r="I99" s="160">
        <v>6</v>
      </c>
      <c r="J99" s="160">
        <v>2</v>
      </c>
      <c r="K99" s="161" t="s">
        <v>77</v>
      </c>
      <c r="L99" s="339">
        <v>0.25</v>
      </c>
      <c r="M99" s="608" t="s">
        <v>676</v>
      </c>
      <c r="N99" s="162">
        <v>0.5</v>
      </c>
      <c r="O99" s="163">
        <v>0</v>
      </c>
      <c r="P99" s="163">
        <v>1</v>
      </c>
      <c r="Q99" s="164"/>
      <c r="R99" s="165" t="s">
        <v>9</v>
      </c>
      <c r="S99" s="161" t="s">
        <v>80</v>
      </c>
      <c r="T99" s="169">
        <v>0.25</v>
      </c>
      <c r="U99" s="165" t="s">
        <v>676</v>
      </c>
      <c r="V99" s="162">
        <v>0.5</v>
      </c>
      <c r="W99" s="163">
        <v>0</v>
      </c>
      <c r="X99" s="163">
        <v>1</v>
      </c>
      <c r="Y99" s="167"/>
      <c r="Z99" s="59">
        <v>25.5</v>
      </c>
      <c r="AA99" s="60"/>
      <c r="AB99" s="60">
        <v>30</v>
      </c>
      <c r="AC99" s="61"/>
      <c r="AD99" s="59"/>
      <c r="AE99" s="188"/>
      <c r="AF99" s="188"/>
      <c r="AG99" s="188"/>
      <c r="AH99" s="188"/>
      <c r="AI99" s="188"/>
      <c r="AJ99" s="188"/>
      <c r="AK99" s="188"/>
      <c r="AL99" s="188"/>
      <c r="AM99" s="188"/>
      <c r="AN99" s="188"/>
      <c r="AO99" s="60"/>
      <c r="AP99" s="60"/>
      <c r="AQ99" s="60"/>
      <c r="AR99" s="60"/>
      <c r="AS99" s="60" t="s">
        <v>39</v>
      </c>
      <c r="AT99" s="60"/>
      <c r="AU99" s="60"/>
      <c r="AV99" s="69"/>
      <c r="AW99" s="61"/>
      <c r="AY99" s="146">
        <f>SUM(Z99:AC99)</f>
        <v>55.5</v>
      </c>
      <c r="AZ99" s="147">
        <f>AY99/I99</f>
        <v>9.25</v>
      </c>
      <c r="BB99" s="148">
        <f>L99+L100+N99</f>
        <v>1</v>
      </c>
      <c r="BC99" s="148">
        <f>T99+T100+V99</f>
        <v>1</v>
      </c>
    </row>
    <row r="100" spans="1:55" ht="20.100000000000001" customHeight="1" x14ac:dyDescent="0.25">
      <c r="A100" s="109"/>
      <c r="B100" s="110"/>
      <c r="C100" s="118"/>
      <c r="D100" s="462"/>
      <c r="E100" s="149"/>
      <c r="F100" s="150"/>
      <c r="G100" s="150"/>
      <c r="H100" s="151"/>
      <c r="I100" s="150"/>
      <c r="J100" s="150"/>
      <c r="K100" s="152" t="s">
        <v>77</v>
      </c>
      <c r="L100" s="340">
        <v>0.25</v>
      </c>
      <c r="M100" s="609"/>
      <c r="N100" s="153"/>
      <c r="O100" s="154">
        <v>0</v>
      </c>
      <c r="P100" s="154"/>
      <c r="Q100" s="155"/>
      <c r="R100" s="156"/>
      <c r="S100" s="152" t="s">
        <v>80</v>
      </c>
      <c r="T100" s="179">
        <v>0.25</v>
      </c>
      <c r="U100" s="156"/>
      <c r="V100" s="153"/>
      <c r="W100" s="154">
        <v>0</v>
      </c>
      <c r="X100" s="154"/>
      <c r="Y100" s="151"/>
      <c r="Z100" s="62"/>
      <c r="AA100" s="63"/>
      <c r="AB100" s="63"/>
      <c r="AC100" s="64"/>
      <c r="AD100" s="62"/>
      <c r="AE100" s="189"/>
      <c r="AF100" s="189"/>
      <c r="AG100" s="189"/>
      <c r="AH100" s="189"/>
      <c r="AI100" s="189"/>
      <c r="AJ100" s="189"/>
      <c r="AK100" s="189"/>
      <c r="AL100" s="189"/>
      <c r="AM100" s="189"/>
      <c r="AN100" s="189"/>
      <c r="AO100" s="63"/>
      <c r="AP100" s="63"/>
      <c r="AQ100" s="63"/>
      <c r="AR100" s="63"/>
      <c r="AS100" s="63" t="s">
        <v>39</v>
      </c>
      <c r="AT100" s="63"/>
      <c r="AU100" s="63"/>
      <c r="AV100" s="70"/>
      <c r="AW100" s="64"/>
    </row>
    <row r="101" spans="1:55" ht="20.100000000000001" customHeight="1" x14ac:dyDescent="0.25">
      <c r="A101" s="25" t="s">
        <v>332</v>
      </c>
      <c r="B101" s="52"/>
      <c r="C101" s="123" t="s">
        <v>871</v>
      </c>
      <c r="D101" s="101"/>
      <c r="E101" s="159" t="s">
        <v>232</v>
      </c>
      <c r="F101" s="160"/>
      <c r="G101" s="160" t="s">
        <v>191</v>
      </c>
      <c r="H101" s="167" t="s">
        <v>32</v>
      </c>
      <c r="I101" s="160">
        <v>3</v>
      </c>
      <c r="J101" s="160">
        <v>1</v>
      </c>
      <c r="K101" s="161" t="s">
        <v>146</v>
      </c>
      <c r="L101" s="339">
        <v>0.1</v>
      </c>
      <c r="M101" s="608" t="s">
        <v>675</v>
      </c>
      <c r="N101" s="162">
        <v>0.6</v>
      </c>
      <c r="O101" s="163">
        <v>0.1</v>
      </c>
      <c r="P101" s="163">
        <v>0.9</v>
      </c>
      <c r="Q101" s="164"/>
      <c r="R101" s="165" t="s">
        <v>9</v>
      </c>
      <c r="S101" s="161" t="s">
        <v>80</v>
      </c>
      <c r="T101" s="169">
        <v>0.1</v>
      </c>
      <c r="U101" s="165" t="s">
        <v>675</v>
      </c>
      <c r="V101" s="162">
        <v>0.6</v>
      </c>
      <c r="W101" s="163">
        <v>0.1</v>
      </c>
      <c r="X101" s="163">
        <v>0.9</v>
      </c>
      <c r="Y101" s="167"/>
      <c r="Z101" s="59"/>
      <c r="AA101" s="60">
        <v>27</v>
      </c>
      <c r="AB101" s="60"/>
      <c r="AC101" s="61">
        <v>3.5</v>
      </c>
      <c r="AD101" s="59"/>
      <c r="AE101" s="188"/>
      <c r="AF101" s="188"/>
      <c r="AG101" s="188"/>
      <c r="AH101" s="188"/>
      <c r="AI101" s="188"/>
      <c r="AJ101" s="188"/>
      <c r="AK101" s="188"/>
      <c r="AL101" s="188"/>
      <c r="AM101" s="188" t="s">
        <v>32</v>
      </c>
      <c r="AN101" s="188"/>
      <c r="AO101" s="60"/>
      <c r="AP101" s="60"/>
      <c r="AQ101" s="60"/>
      <c r="AR101" s="60"/>
      <c r="AS101" s="60"/>
      <c r="AT101" s="60"/>
      <c r="AU101" s="60"/>
      <c r="AV101" s="69"/>
      <c r="AW101" s="61"/>
      <c r="AY101" s="146">
        <f>SUM(Z101:AC101)</f>
        <v>30.5</v>
      </c>
      <c r="AZ101" s="147">
        <f>AY101/I101</f>
        <v>10.166666666666666</v>
      </c>
      <c r="BB101" s="148">
        <f>L101+L102+N101</f>
        <v>1</v>
      </c>
      <c r="BC101" s="148">
        <f>T101+T102+V101</f>
        <v>1</v>
      </c>
    </row>
    <row r="102" spans="1:55" ht="20.100000000000001" customHeight="1" x14ac:dyDescent="0.25">
      <c r="A102" s="108"/>
      <c r="B102" s="2"/>
      <c r="C102" s="124"/>
      <c r="D102" s="606"/>
      <c r="E102" s="149"/>
      <c r="F102" s="150"/>
      <c r="G102" s="150"/>
      <c r="H102" s="151"/>
      <c r="I102" s="150"/>
      <c r="J102" s="150"/>
      <c r="K102" s="152" t="s">
        <v>77</v>
      </c>
      <c r="L102" s="340">
        <v>0.3</v>
      </c>
      <c r="M102" s="609"/>
      <c r="N102" s="153"/>
      <c r="O102" s="154">
        <v>0</v>
      </c>
      <c r="P102" s="154"/>
      <c r="Q102" s="155"/>
      <c r="R102" s="156"/>
      <c r="S102" s="152" t="s">
        <v>80</v>
      </c>
      <c r="T102" s="171">
        <v>0.3</v>
      </c>
      <c r="U102" s="156"/>
      <c r="V102" s="153"/>
      <c r="W102" s="154">
        <v>0</v>
      </c>
      <c r="X102" s="154"/>
      <c r="Y102" s="151"/>
      <c r="Z102" s="62"/>
      <c r="AA102" s="63"/>
      <c r="AB102" s="63"/>
      <c r="AC102" s="64"/>
      <c r="AD102" s="62"/>
      <c r="AE102" s="189"/>
      <c r="AF102" s="189"/>
      <c r="AG102" s="189"/>
      <c r="AH102" s="189"/>
      <c r="AI102" s="189"/>
      <c r="AJ102" s="189"/>
      <c r="AK102" s="189"/>
      <c r="AL102" s="189"/>
      <c r="AM102" s="189" t="s">
        <v>32</v>
      </c>
      <c r="AN102" s="189"/>
      <c r="AO102" s="63"/>
      <c r="AP102" s="63"/>
      <c r="AQ102" s="63"/>
      <c r="AR102" s="63"/>
      <c r="AS102" s="63"/>
      <c r="AT102" s="63"/>
      <c r="AU102" s="63"/>
      <c r="AV102" s="70"/>
      <c r="AW102" s="64"/>
    </row>
    <row r="103" spans="1:55" ht="20.100000000000001" customHeight="1" x14ac:dyDescent="0.25">
      <c r="A103" s="25" t="s">
        <v>716</v>
      </c>
      <c r="B103" s="52"/>
      <c r="C103" s="123" t="s">
        <v>868</v>
      </c>
      <c r="D103" s="461"/>
      <c r="E103" s="159" t="s">
        <v>233</v>
      </c>
      <c r="F103" s="160"/>
      <c r="G103" s="160" t="s">
        <v>192</v>
      </c>
      <c r="H103" s="167" t="s">
        <v>32</v>
      </c>
      <c r="I103" s="160">
        <v>3</v>
      </c>
      <c r="J103" s="160">
        <v>1</v>
      </c>
      <c r="K103" s="161" t="s">
        <v>77</v>
      </c>
      <c r="L103" s="339">
        <v>0.32</v>
      </c>
      <c r="M103" s="608"/>
      <c r="N103" s="162"/>
      <c r="O103" s="163"/>
      <c r="P103" s="163"/>
      <c r="Q103" s="164" t="s">
        <v>39</v>
      </c>
      <c r="R103" s="165" t="s">
        <v>9</v>
      </c>
      <c r="S103" s="161" t="s">
        <v>80</v>
      </c>
      <c r="T103" s="169">
        <v>0.16</v>
      </c>
      <c r="U103" s="165" t="s">
        <v>675</v>
      </c>
      <c r="V103" s="162">
        <v>0.5</v>
      </c>
      <c r="W103" s="163"/>
      <c r="X103" s="163"/>
      <c r="Y103" s="167" t="s">
        <v>39</v>
      </c>
      <c r="Z103" s="59">
        <v>10.5</v>
      </c>
      <c r="AA103" s="60"/>
      <c r="AB103" s="60">
        <v>9</v>
      </c>
      <c r="AC103" s="61">
        <v>9</v>
      </c>
      <c r="AD103" s="59"/>
      <c r="AE103" s="188"/>
      <c r="AF103" s="188"/>
      <c r="AG103" s="188"/>
      <c r="AH103" s="188"/>
      <c r="AI103" s="188"/>
      <c r="AJ103" s="188"/>
      <c r="AK103" s="188"/>
      <c r="AL103" s="188"/>
      <c r="AM103" s="188"/>
      <c r="AN103" s="188"/>
      <c r="AO103" s="60" t="s">
        <v>32</v>
      </c>
      <c r="AP103" s="60"/>
      <c r="AQ103" s="60"/>
      <c r="AR103" s="60"/>
      <c r="AS103" s="60"/>
      <c r="AT103" s="60"/>
      <c r="AU103" s="60"/>
      <c r="AV103" s="69"/>
      <c r="AW103" s="61"/>
      <c r="AY103" s="146">
        <f>SUM(Z103:AC103)</f>
        <v>28.5</v>
      </c>
      <c r="AZ103" s="147">
        <f>AY103/I103</f>
        <v>9.5</v>
      </c>
      <c r="BB103" s="148">
        <f>L103+L104+L105+N103</f>
        <v>1</v>
      </c>
      <c r="BC103" s="148">
        <f>T103+T104+T105+V103</f>
        <v>1</v>
      </c>
    </row>
    <row r="104" spans="1:55" ht="20.100000000000001" customHeight="1" x14ac:dyDescent="0.25">
      <c r="A104" s="24"/>
      <c r="B104" s="54"/>
      <c r="C104" s="627"/>
      <c r="D104" s="100"/>
      <c r="E104" s="172"/>
      <c r="F104" s="173"/>
      <c r="G104" s="173"/>
      <c r="H104" s="181"/>
      <c r="I104" s="173"/>
      <c r="J104" s="173"/>
      <c r="K104" s="174" t="s">
        <v>8</v>
      </c>
      <c r="L104" s="344">
        <v>0.34</v>
      </c>
      <c r="M104" s="174"/>
      <c r="N104" s="176"/>
      <c r="R104" s="178"/>
      <c r="S104" s="174" t="s">
        <v>80</v>
      </c>
      <c r="T104" s="179">
        <v>0.17</v>
      </c>
      <c r="U104" s="178"/>
      <c r="V104" s="176"/>
      <c r="Y104" s="181"/>
      <c r="Z104" s="182"/>
      <c r="AA104" s="185"/>
      <c r="AB104" s="185"/>
      <c r="AC104" s="184"/>
      <c r="AD104" s="182"/>
      <c r="AE104" s="190"/>
      <c r="AF104" s="190"/>
      <c r="AG104" s="190"/>
      <c r="AH104" s="190"/>
      <c r="AI104" s="190"/>
      <c r="AJ104" s="190"/>
      <c r="AK104" s="190"/>
      <c r="AL104" s="190"/>
      <c r="AM104" s="190"/>
      <c r="AN104" s="190"/>
      <c r="AO104" s="185" t="s">
        <v>32</v>
      </c>
      <c r="AP104" s="185"/>
      <c r="AQ104" s="185"/>
      <c r="AR104" s="185"/>
      <c r="AS104" s="185"/>
      <c r="AT104" s="185"/>
      <c r="AU104" s="185"/>
      <c r="AV104" s="183"/>
      <c r="AW104" s="184"/>
    </row>
    <row r="105" spans="1:55" ht="20.100000000000001" customHeight="1" x14ac:dyDescent="0.25">
      <c r="A105" s="109"/>
      <c r="B105" s="2"/>
      <c r="C105" s="124"/>
      <c r="D105" s="606"/>
      <c r="E105" s="149"/>
      <c r="F105" s="150"/>
      <c r="G105" s="150"/>
      <c r="H105" s="151"/>
      <c r="I105" s="150"/>
      <c r="J105" s="150"/>
      <c r="K105" s="152" t="s">
        <v>77</v>
      </c>
      <c r="L105" s="340">
        <v>0.34</v>
      </c>
      <c r="M105" s="609"/>
      <c r="N105" s="153"/>
      <c r="O105" s="154"/>
      <c r="P105" s="154"/>
      <c r="Q105" s="155"/>
      <c r="R105" s="156"/>
      <c r="S105" s="152" t="s">
        <v>80</v>
      </c>
      <c r="T105" s="171">
        <v>0.17</v>
      </c>
      <c r="U105" s="156"/>
      <c r="V105" s="153"/>
      <c r="W105" s="154"/>
      <c r="X105" s="154"/>
      <c r="Y105" s="151"/>
      <c r="Z105" s="62"/>
      <c r="AA105" s="63"/>
      <c r="AB105" s="63"/>
      <c r="AC105" s="64"/>
      <c r="AD105" s="62"/>
      <c r="AE105" s="189"/>
      <c r="AF105" s="189"/>
      <c r="AG105" s="189"/>
      <c r="AH105" s="189"/>
      <c r="AI105" s="189"/>
      <c r="AJ105" s="189"/>
      <c r="AK105" s="189"/>
      <c r="AL105" s="189"/>
      <c r="AM105" s="189"/>
      <c r="AN105" s="189"/>
      <c r="AO105" s="63" t="s">
        <v>32</v>
      </c>
      <c r="AP105" s="63"/>
      <c r="AQ105" s="63"/>
      <c r="AR105" s="63"/>
      <c r="AS105" s="63"/>
      <c r="AT105" s="63"/>
      <c r="AU105" s="63"/>
      <c r="AV105" s="70"/>
      <c r="AW105" s="64"/>
    </row>
    <row r="106" spans="1:55" ht="20.100000000000001" customHeight="1" x14ac:dyDescent="0.25">
      <c r="A106" s="25" t="s">
        <v>350</v>
      </c>
      <c r="B106" s="52"/>
      <c r="C106" s="123" t="s">
        <v>867</v>
      </c>
      <c r="D106" s="461"/>
      <c r="E106" s="392" t="s">
        <v>939</v>
      </c>
      <c r="F106" s="160" t="s">
        <v>584</v>
      </c>
      <c r="G106" s="478" t="s">
        <v>953</v>
      </c>
      <c r="H106" s="167" t="s">
        <v>32</v>
      </c>
      <c r="I106" s="160">
        <v>3</v>
      </c>
      <c r="J106" s="160">
        <v>1</v>
      </c>
      <c r="K106" s="370" t="s">
        <v>388</v>
      </c>
      <c r="L106" s="382">
        <v>0.1</v>
      </c>
      <c r="M106" s="608"/>
      <c r="N106" s="162"/>
      <c r="O106" s="163"/>
      <c r="P106" s="163"/>
      <c r="Q106" s="164" t="s">
        <v>39</v>
      </c>
      <c r="R106" s="165" t="s">
        <v>80</v>
      </c>
      <c r="S106" s="480"/>
      <c r="T106" s="162"/>
      <c r="U106" s="165"/>
      <c r="V106" s="641"/>
      <c r="W106" s="163"/>
      <c r="X106" s="163"/>
      <c r="Y106" s="167"/>
      <c r="Z106" s="59">
        <v>3</v>
      </c>
      <c r="AA106" s="60"/>
      <c r="AB106" s="60">
        <v>6</v>
      </c>
      <c r="AC106" s="61">
        <v>21</v>
      </c>
      <c r="AD106" s="59"/>
      <c r="AE106" s="188"/>
      <c r="AF106" s="188"/>
      <c r="AG106" s="188"/>
      <c r="AH106" s="188"/>
      <c r="AI106" s="188"/>
      <c r="AJ106" s="188"/>
      <c r="AK106" s="188"/>
      <c r="AL106" s="188"/>
      <c r="AM106" s="188"/>
      <c r="AN106" s="188"/>
      <c r="AO106" s="60"/>
      <c r="AP106" s="60" t="s">
        <v>32</v>
      </c>
      <c r="AQ106" s="60" t="s">
        <v>32</v>
      </c>
      <c r="AR106" s="60"/>
      <c r="AS106" s="60"/>
      <c r="AT106" s="60"/>
      <c r="AU106" s="60"/>
      <c r="AV106" s="69"/>
      <c r="AW106" s="61"/>
      <c r="AY106" s="146">
        <f>SUM(Z106:AC106)</f>
        <v>30</v>
      </c>
      <c r="AZ106" s="147">
        <f>AY106/I106</f>
        <v>10</v>
      </c>
      <c r="BB106" s="148">
        <f>L106+L107+L108+N106</f>
        <v>1</v>
      </c>
    </row>
    <row r="107" spans="1:55" ht="20.100000000000001" customHeight="1" x14ac:dyDescent="0.25">
      <c r="A107" s="24"/>
      <c r="B107" s="54"/>
      <c r="C107" s="124"/>
      <c r="D107" s="606"/>
      <c r="E107" s="447"/>
      <c r="F107" s="173"/>
      <c r="G107" s="324"/>
      <c r="H107" s="181"/>
      <c r="I107" s="173"/>
      <c r="J107" s="173"/>
      <c r="K107" s="407" t="s">
        <v>388</v>
      </c>
      <c r="L107" s="421">
        <v>0.4</v>
      </c>
      <c r="M107" s="174"/>
      <c r="N107" s="176"/>
      <c r="R107" s="178"/>
      <c r="S107" s="174"/>
      <c r="T107" s="176"/>
      <c r="U107" s="178"/>
      <c r="V107" s="176"/>
      <c r="Y107" s="181"/>
      <c r="Z107" s="182"/>
      <c r="AA107" s="185"/>
      <c r="AB107" s="185"/>
      <c r="AC107" s="184"/>
      <c r="AD107" s="182"/>
      <c r="AE107" s="190"/>
      <c r="AF107" s="190"/>
      <c r="AG107" s="190"/>
      <c r="AH107" s="190"/>
      <c r="AI107" s="190"/>
      <c r="AJ107" s="190"/>
      <c r="AK107" s="190"/>
      <c r="AL107" s="190"/>
      <c r="AM107" s="190"/>
      <c r="AN107" s="190"/>
      <c r="AO107" s="185"/>
      <c r="AP107" s="185" t="s">
        <v>32</v>
      </c>
      <c r="AQ107" s="185" t="s">
        <v>32</v>
      </c>
      <c r="AR107" s="185"/>
      <c r="AS107" s="185"/>
      <c r="AT107" s="185"/>
      <c r="AU107" s="185"/>
      <c r="AV107" s="183"/>
      <c r="AW107" s="184"/>
    </row>
    <row r="108" spans="1:55" ht="20.100000000000001" customHeight="1" x14ac:dyDescent="0.25">
      <c r="A108" s="109"/>
      <c r="B108" s="110"/>
      <c r="C108" s="118"/>
      <c r="D108" s="462"/>
      <c r="E108" s="448"/>
      <c r="F108" s="150"/>
      <c r="G108" s="150"/>
      <c r="H108" s="151"/>
      <c r="I108" s="150"/>
      <c r="J108" s="150"/>
      <c r="K108" s="371" t="s">
        <v>388</v>
      </c>
      <c r="L108" s="383">
        <v>0.5</v>
      </c>
      <c r="M108" s="479"/>
      <c r="N108" s="644"/>
      <c r="O108" s="154"/>
      <c r="P108" s="154"/>
      <c r="Q108" s="155"/>
      <c r="R108" s="156"/>
      <c r="S108" s="152"/>
      <c r="T108" s="153"/>
      <c r="U108" s="156"/>
      <c r="V108" s="153"/>
      <c r="W108" s="154"/>
      <c r="X108" s="154"/>
      <c r="Y108" s="151"/>
      <c r="Z108" s="62"/>
      <c r="AA108" s="63"/>
      <c r="AB108" s="63"/>
      <c r="AC108" s="64"/>
      <c r="AD108" s="62"/>
      <c r="AE108" s="189"/>
      <c r="AF108" s="189"/>
      <c r="AG108" s="189"/>
      <c r="AH108" s="189"/>
      <c r="AI108" s="189"/>
      <c r="AJ108" s="189"/>
      <c r="AK108" s="189"/>
      <c r="AL108" s="189"/>
      <c r="AM108" s="189"/>
      <c r="AN108" s="189"/>
      <c r="AO108" s="63"/>
      <c r="AP108" s="63" t="s">
        <v>32</v>
      </c>
      <c r="AQ108" s="63" t="s">
        <v>32</v>
      </c>
      <c r="AR108" s="63"/>
      <c r="AS108" s="63"/>
      <c r="AT108" s="63"/>
      <c r="AU108" s="63"/>
      <c r="AV108" s="70"/>
      <c r="AW108" s="64"/>
    </row>
    <row r="109" spans="1:55" ht="20.100000000000001" customHeight="1" x14ac:dyDescent="0.25">
      <c r="A109" s="375" t="s">
        <v>983</v>
      </c>
      <c r="B109" s="52"/>
      <c r="C109" s="123" t="s">
        <v>866</v>
      </c>
      <c r="D109" s="461"/>
      <c r="E109" s="159" t="s">
        <v>234</v>
      </c>
      <c r="F109" s="160" t="s">
        <v>572</v>
      </c>
      <c r="G109" s="160" t="s">
        <v>193</v>
      </c>
      <c r="H109" s="167" t="s">
        <v>32</v>
      </c>
      <c r="I109" s="160">
        <v>6</v>
      </c>
      <c r="J109" s="160">
        <v>2</v>
      </c>
      <c r="K109" s="161" t="s">
        <v>146</v>
      </c>
      <c r="L109" s="339">
        <v>0.2</v>
      </c>
      <c r="M109" s="608" t="s">
        <v>675</v>
      </c>
      <c r="N109" s="162">
        <v>0.6</v>
      </c>
      <c r="O109" s="163"/>
      <c r="P109" s="163"/>
      <c r="Q109" s="164" t="s">
        <v>39</v>
      </c>
      <c r="R109" s="165" t="s">
        <v>9</v>
      </c>
      <c r="S109" s="161" t="s">
        <v>80</v>
      </c>
      <c r="T109" s="169">
        <v>0.2</v>
      </c>
      <c r="U109" s="165" t="s">
        <v>675</v>
      </c>
      <c r="V109" s="162">
        <v>0.6</v>
      </c>
      <c r="W109" s="163"/>
      <c r="X109" s="163"/>
      <c r="Y109" s="167" t="s">
        <v>39</v>
      </c>
      <c r="Z109" s="59">
        <v>1.5</v>
      </c>
      <c r="AA109" s="60">
        <v>18</v>
      </c>
      <c r="AB109" s="60"/>
      <c r="AC109" s="61">
        <v>18</v>
      </c>
      <c r="AD109" s="59" t="s">
        <v>32</v>
      </c>
      <c r="AE109" s="188"/>
      <c r="AF109" s="188" t="s">
        <v>32</v>
      </c>
      <c r="AG109" s="188" t="s">
        <v>32</v>
      </c>
      <c r="AH109" s="188"/>
      <c r="AI109" s="188"/>
      <c r="AJ109" s="188"/>
      <c r="AK109" s="188"/>
      <c r="AL109" s="188"/>
      <c r="AM109" s="188"/>
      <c r="AN109" s="188"/>
      <c r="AO109" s="60"/>
      <c r="AP109" s="60"/>
      <c r="AQ109" s="60"/>
      <c r="AR109" s="60"/>
      <c r="AS109" s="60"/>
      <c r="AT109" s="60"/>
      <c r="AU109" s="60"/>
      <c r="AV109" s="69"/>
      <c r="AW109" s="61"/>
      <c r="AY109" s="146">
        <f>SUM(Z109:AC109)</f>
        <v>37.5</v>
      </c>
      <c r="AZ109" s="147">
        <f>AY109/I109</f>
        <v>6.25</v>
      </c>
      <c r="BB109" s="148">
        <f>L109+L110+N109</f>
        <v>1</v>
      </c>
      <c r="BC109" s="148">
        <f>T109+T110+V109</f>
        <v>1</v>
      </c>
    </row>
    <row r="110" spans="1:55" ht="20.100000000000001" customHeight="1" x14ac:dyDescent="0.25">
      <c r="A110" s="109"/>
      <c r="B110" s="110"/>
      <c r="C110" s="118"/>
      <c r="D110" s="462"/>
      <c r="E110" s="149"/>
      <c r="F110" s="150"/>
      <c r="G110" s="150"/>
      <c r="H110" s="151"/>
      <c r="I110" s="150"/>
      <c r="J110" s="150"/>
      <c r="K110" s="152" t="s">
        <v>77</v>
      </c>
      <c r="L110" s="340">
        <v>0.2</v>
      </c>
      <c r="M110" s="609"/>
      <c r="N110" s="153"/>
      <c r="O110" s="154"/>
      <c r="P110" s="154"/>
      <c r="Q110" s="155"/>
      <c r="R110" s="156"/>
      <c r="S110" s="152" t="s">
        <v>80</v>
      </c>
      <c r="T110" s="171">
        <v>0.2</v>
      </c>
      <c r="U110" s="156"/>
      <c r="V110" s="153"/>
      <c r="W110" s="154"/>
      <c r="X110" s="154"/>
      <c r="Y110" s="151"/>
      <c r="Z110" s="62"/>
      <c r="AA110" s="63"/>
      <c r="AB110" s="63"/>
      <c r="AC110" s="64"/>
      <c r="AD110" s="62" t="s">
        <v>32</v>
      </c>
      <c r="AE110" s="189"/>
      <c r="AF110" s="189" t="s">
        <v>32</v>
      </c>
      <c r="AG110" s="189" t="s">
        <v>32</v>
      </c>
      <c r="AH110" s="189"/>
      <c r="AI110" s="189"/>
      <c r="AJ110" s="189"/>
      <c r="AK110" s="189"/>
      <c r="AL110" s="189"/>
      <c r="AM110" s="189"/>
      <c r="AN110" s="189"/>
      <c r="AO110" s="63"/>
      <c r="AP110" s="63"/>
      <c r="AQ110" s="63"/>
      <c r="AR110" s="63"/>
      <c r="AS110" s="63"/>
      <c r="AT110" s="63"/>
      <c r="AU110" s="63"/>
      <c r="AV110" s="70"/>
      <c r="AW110" s="64"/>
    </row>
    <row r="111" spans="1:55" ht="20.100000000000001" customHeight="1" x14ac:dyDescent="0.25">
      <c r="A111" s="25" t="s">
        <v>770</v>
      </c>
      <c r="B111" s="52"/>
      <c r="C111" s="123" t="s">
        <v>866</v>
      </c>
      <c r="D111" s="461"/>
      <c r="E111" s="159" t="s">
        <v>235</v>
      </c>
      <c r="F111" s="160" t="s">
        <v>554</v>
      </c>
      <c r="G111" s="160" t="s">
        <v>194</v>
      </c>
      <c r="H111" s="167" t="s">
        <v>32</v>
      </c>
      <c r="I111" s="160">
        <v>6</v>
      </c>
      <c r="J111" s="160">
        <v>2</v>
      </c>
      <c r="K111" s="161" t="s">
        <v>146</v>
      </c>
      <c r="L111" s="339">
        <v>0.3</v>
      </c>
      <c r="M111" s="608" t="s">
        <v>675</v>
      </c>
      <c r="N111" s="162">
        <v>0.5</v>
      </c>
      <c r="O111" s="163"/>
      <c r="P111" s="163"/>
      <c r="Q111" s="164" t="s">
        <v>39</v>
      </c>
      <c r="R111" s="165" t="s">
        <v>9</v>
      </c>
      <c r="S111" s="161" t="s">
        <v>80</v>
      </c>
      <c r="T111" s="169">
        <v>0.3</v>
      </c>
      <c r="U111" s="165" t="s">
        <v>675</v>
      </c>
      <c r="V111" s="162">
        <v>0.5</v>
      </c>
      <c r="W111" s="163"/>
      <c r="X111" s="163"/>
      <c r="Y111" s="167" t="s">
        <v>39</v>
      </c>
      <c r="Z111" s="59"/>
      <c r="AA111" s="60">
        <v>36</v>
      </c>
      <c r="AB111" s="60"/>
      <c r="AC111" s="61"/>
      <c r="AD111" s="59"/>
      <c r="AE111" s="188" t="s">
        <v>32</v>
      </c>
      <c r="AF111" s="188"/>
      <c r="AG111" s="188"/>
      <c r="AH111" s="188" t="s">
        <v>32</v>
      </c>
      <c r="AI111" s="188"/>
      <c r="AJ111" s="188"/>
      <c r="AK111" s="188"/>
      <c r="AL111" s="188"/>
      <c r="AM111" s="188"/>
      <c r="AN111" s="188"/>
      <c r="AO111" s="60"/>
      <c r="AP111" s="60"/>
      <c r="AQ111" s="60"/>
      <c r="AR111" s="60"/>
      <c r="AS111" s="60"/>
      <c r="AT111" s="60"/>
      <c r="AU111" s="60"/>
      <c r="AV111" s="69"/>
      <c r="AW111" s="61"/>
      <c r="AY111" s="146">
        <f>SUM(Z111:AC111)</f>
        <v>36</v>
      </c>
      <c r="AZ111" s="147">
        <f>AY111/I111</f>
        <v>6</v>
      </c>
      <c r="BB111" s="148">
        <f>L111+L112+N111</f>
        <v>1</v>
      </c>
      <c r="BC111" s="148">
        <f>T111+T112+V111</f>
        <v>1</v>
      </c>
    </row>
    <row r="112" spans="1:55" ht="20.100000000000001" customHeight="1" x14ac:dyDescent="0.25">
      <c r="A112" s="108"/>
      <c r="B112" s="2"/>
      <c r="C112" s="124"/>
      <c r="D112" s="606"/>
      <c r="E112" s="149"/>
      <c r="F112" s="150"/>
      <c r="G112" s="150"/>
      <c r="H112" s="151"/>
      <c r="I112" s="150"/>
      <c r="J112" s="150"/>
      <c r="K112" s="152" t="s">
        <v>77</v>
      </c>
      <c r="L112" s="340">
        <v>0.2</v>
      </c>
      <c r="M112" s="609"/>
      <c r="N112" s="153"/>
      <c r="O112" s="154"/>
      <c r="P112" s="154"/>
      <c r="Q112" s="155"/>
      <c r="R112" s="156"/>
      <c r="S112" s="152" t="s">
        <v>80</v>
      </c>
      <c r="T112" s="171">
        <v>0.2</v>
      </c>
      <c r="U112" s="156"/>
      <c r="V112" s="153"/>
      <c r="W112" s="154"/>
      <c r="X112" s="154"/>
      <c r="Y112" s="151"/>
      <c r="Z112" s="62"/>
      <c r="AA112" s="63"/>
      <c r="AB112" s="63"/>
      <c r="AC112" s="64"/>
      <c r="AD112" s="62"/>
      <c r="AE112" s="189" t="s">
        <v>32</v>
      </c>
      <c r="AF112" s="189"/>
      <c r="AG112" s="189"/>
      <c r="AH112" s="189" t="s">
        <v>32</v>
      </c>
      <c r="AI112" s="189"/>
      <c r="AJ112" s="189"/>
      <c r="AK112" s="189"/>
      <c r="AL112" s="189"/>
      <c r="AM112" s="189"/>
      <c r="AN112" s="189"/>
      <c r="AO112" s="63"/>
      <c r="AP112" s="63"/>
      <c r="AQ112" s="63"/>
      <c r="AR112" s="63"/>
      <c r="AS112" s="63"/>
      <c r="AT112" s="63"/>
      <c r="AU112" s="63"/>
      <c r="AV112" s="70"/>
      <c r="AW112" s="64"/>
    </row>
    <row r="113" spans="1:55" ht="20.100000000000001" customHeight="1" x14ac:dyDescent="0.25">
      <c r="A113" s="25" t="s">
        <v>351</v>
      </c>
      <c r="B113" s="787"/>
      <c r="C113" s="123" t="s">
        <v>868</v>
      </c>
      <c r="D113" s="461"/>
      <c r="E113" s="392" t="s">
        <v>236</v>
      </c>
      <c r="F113" s="160" t="s">
        <v>596</v>
      </c>
      <c r="G113" s="160" t="s">
        <v>195</v>
      </c>
      <c r="H113" s="167" t="s">
        <v>47</v>
      </c>
      <c r="I113" s="160">
        <v>6</v>
      </c>
      <c r="J113" s="160">
        <v>2</v>
      </c>
      <c r="K113" s="391" t="s">
        <v>917</v>
      </c>
      <c r="L113" s="382">
        <v>0.3</v>
      </c>
      <c r="M113" s="391" t="s">
        <v>683</v>
      </c>
      <c r="N113" s="384">
        <v>0.4</v>
      </c>
      <c r="O113" s="362"/>
      <c r="P113" s="362"/>
      <c r="Q113" s="369" t="s">
        <v>39</v>
      </c>
      <c r="R113" s="403" t="s">
        <v>9</v>
      </c>
      <c r="S113" s="370" t="s">
        <v>80</v>
      </c>
      <c r="T113" s="412">
        <v>0.3</v>
      </c>
      <c r="U113" s="388" t="s">
        <v>683</v>
      </c>
      <c r="V113" s="384">
        <v>0.4</v>
      </c>
      <c r="W113" s="163"/>
      <c r="X113" s="163"/>
      <c r="Y113" s="167" t="s">
        <v>39</v>
      </c>
      <c r="Z113" s="59">
        <v>15</v>
      </c>
      <c r="AA113" s="60"/>
      <c r="AB113" s="60">
        <v>12</v>
      </c>
      <c r="AC113" s="61">
        <v>33</v>
      </c>
      <c r="AD113" s="59"/>
      <c r="AE113" s="188"/>
      <c r="AF113" s="188" t="s">
        <v>32</v>
      </c>
      <c r="AG113" s="188"/>
      <c r="AH113" s="188"/>
      <c r="AI113" s="188"/>
      <c r="AJ113" s="188"/>
      <c r="AK113" s="188"/>
      <c r="AL113" s="188"/>
      <c r="AM113" s="188"/>
      <c r="AN113" s="188"/>
      <c r="AO113" s="60"/>
      <c r="AP113" s="60"/>
      <c r="AQ113" s="60"/>
      <c r="AR113" s="60" t="s">
        <v>39</v>
      </c>
      <c r="AS113" s="60"/>
      <c r="AT113" s="60"/>
      <c r="AU113" s="60"/>
      <c r="AV113" s="69"/>
      <c r="AW113" s="61"/>
      <c r="AY113" s="146">
        <f>SUM(Z113:AC113)</f>
        <v>60</v>
      </c>
      <c r="AZ113" s="147">
        <f>AY113/I113</f>
        <v>10</v>
      </c>
      <c r="BB113" s="148">
        <f>L113+L114+N113</f>
        <v>1</v>
      </c>
      <c r="BC113" s="148">
        <f>T113+T114+V113</f>
        <v>1</v>
      </c>
    </row>
    <row r="114" spans="1:55" ht="20.100000000000001" customHeight="1" x14ac:dyDescent="0.25">
      <c r="A114" s="108"/>
      <c r="B114" s="789"/>
      <c r="C114" s="627"/>
      <c r="D114" s="100"/>
      <c r="E114" s="418"/>
      <c r="F114" s="173"/>
      <c r="G114" s="173"/>
      <c r="H114" s="181"/>
      <c r="I114" s="173"/>
      <c r="J114" s="173"/>
      <c r="K114" s="407" t="s">
        <v>77</v>
      </c>
      <c r="L114" s="421">
        <v>0.3</v>
      </c>
      <c r="M114" s="407"/>
      <c r="N114" s="482"/>
      <c r="O114" s="405"/>
      <c r="P114" s="405"/>
      <c r="Q114" s="406"/>
      <c r="R114" s="420"/>
      <c r="S114" s="407" t="s">
        <v>80</v>
      </c>
      <c r="T114" s="422">
        <v>0.3</v>
      </c>
      <c r="U114" s="420"/>
      <c r="V114" s="482"/>
      <c r="Y114" s="181"/>
      <c r="Z114" s="182"/>
      <c r="AA114" s="185"/>
      <c r="AB114" s="185"/>
      <c r="AC114" s="184"/>
      <c r="AD114" s="182"/>
      <c r="AE114" s="190"/>
      <c r="AF114" s="190" t="s">
        <v>32</v>
      </c>
      <c r="AG114" s="190"/>
      <c r="AH114" s="190"/>
      <c r="AI114" s="190"/>
      <c r="AJ114" s="190"/>
      <c r="AK114" s="190"/>
      <c r="AL114" s="190"/>
      <c r="AM114" s="190"/>
      <c r="AN114" s="190"/>
      <c r="AO114" s="185"/>
      <c r="AP114" s="185"/>
      <c r="AQ114" s="185"/>
      <c r="AR114" s="185" t="s">
        <v>39</v>
      </c>
      <c r="AS114" s="185"/>
      <c r="AT114" s="185"/>
      <c r="AU114" s="185"/>
      <c r="AV114" s="183"/>
      <c r="AW114" s="184"/>
    </row>
    <row r="115" spans="1:55" ht="20.100000000000001" customHeight="1" x14ac:dyDescent="0.25">
      <c r="A115" s="25" t="s">
        <v>352</v>
      </c>
      <c r="B115" s="52"/>
      <c r="C115" s="123" t="s">
        <v>868</v>
      </c>
      <c r="D115" s="461"/>
      <c r="E115" s="194" t="s">
        <v>237</v>
      </c>
      <c r="F115" s="160"/>
      <c r="G115" s="160" t="s">
        <v>196</v>
      </c>
      <c r="H115" s="167" t="s">
        <v>32</v>
      </c>
      <c r="I115" s="160">
        <v>6</v>
      </c>
      <c r="J115" s="160">
        <v>2</v>
      </c>
      <c r="K115" s="161" t="s">
        <v>77</v>
      </c>
      <c r="L115" s="339">
        <v>0.2</v>
      </c>
      <c r="M115" s="608" t="s">
        <v>675</v>
      </c>
      <c r="N115" s="162">
        <v>0.6</v>
      </c>
      <c r="O115" s="163"/>
      <c r="P115" s="163"/>
      <c r="Q115" s="164" t="s">
        <v>39</v>
      </c>
      <c r="R115" s="165" t="s">
        <v>9</v>
      </c>
      <c r="S115" s="161" t="s">
        <v>80</v>
      </c>
      <c r="T115" s="169">
        <v>0.2</v>
      </c>
      <c r="U115" s="165" t="s">
        <v>675</v>
      </c>
      <c r="V115" s="162">
        <v>0.6</v>
      </c>
      <c r="W115" s="163"/>
      <c r="X115" s="163"/>
      <c r="Y115" s="167" t="s">
        <v>39</v>
      </c>
      <c r="Z115" s="59">
        <v>12</v>
      </c>
      <c r="AA115" s="60"/>
      <c r="AB115" s="60">
        <v>7.5</v>
      </c>
      <c r="AC115" s="61">
        <v>39</v>
      </c>
      <c r="AD115" s="59"/>
      <c r="AE115" s="188"/>
      <c r="AF115" s="188"/>
      <c r="AG115" s="188"/>
      <c r="AH115" s="188"/>
      <c r="AI115" s="188"/>
      <c r="AJ115" s="188"/>
      <c r="AK115" s="188"/>
      <c r="AL115" s="188"/>
      <c r="AM115" s="188"/>
      <c r="AN115" s="188"/>
      <c r="AO115" s="60"/>
      <c r="AP115" s="60"/>
      <c r="AQ115" s="60"/>
      <c r="AR115" s="60" t="s">
        <v>32</v>
      </c>
      <c r="AS115" s="60"/>
      <c r="AT115" s="60"/>
      <c r="AU115" s="60"/>
      <c r="AV115" s="69"/>
      <c r="AW115" s="61"/>
      <c r="AY115" s="146">
        <f>SUM(Z115:AC115)</f>
        <v>58.5</v>
      </c>
      <c r="AZ115" s="147">
        <f>AY115/I115</f>
        <v>9.75</v>
      </c>
      <c r="BB115" s="148">
        <f>L115+L116+N115</f>
        <v>1</v>
      </c>
      <c r="BC115" s="148">
        <f>T115+T116+V115</f>
        <v>1</v>
      </c>
    </row>
    <row r="116" spans="1:55" ht="20.100000000000001" customHeight="1" x14ac:dyDescent="0.25">
      <c r="A116" s="109"/>
      <c r="B116" s="2"/>
      <c r="C116" s="124"/>
      <c r="D116" s="606"/>
      <c r="E116" s="288"/>
      <c r="F116" s="173"/>
      <c r="G116" s="173"/>
      <c r="H116" s="181"/>
      <c r="I116" s="173"/>
      <c r="J116" s="173"/>
      <c r="K116" s="174" t="s">
        <v>77</v>
      </c>
      <c r="L116" s="344">
        <v>0.2</v>
      </c>
      <c r="M116" s="174"/>
      <c r="N116" s="176"/>
      <c r="R116" s="178"/>
      <c r="S116" s="174" t="s">
        <v>80</v>
      </c>
      <c r="T116" s="179">
        <v>0.2</v>
      </c>
      <c r="U116" s="178"/>
      <c r="V116" s="176"/>
      <c r="Y116" s="181"/>
      <c r="Z116" s="182"/>
      <c r="AA116" s="185"/>
      <c r="AB116" s="185"/>
      <c r="AC116" s="184"/>
      <c r="AD116" s="182"/>
      <c r="AE116" s="190"/>
      <c r="AF116" s="190"/>
      <c r="AG116" s="190"/>
      <c r="AH116" s="190"/>
      <c r="AI116" s="190"/>
      <c r="AJ116" s="190"/>
      <c r="AK116" s="190"/>
      <c r="AL116" s="190"/>
      <c r="AM116" s="190"/>
      <c r="AN116" s="190"/>
      <c r="AO116" s="185"/>
      <c r="AP116" s="185"/>
      <c r="AQ116" s="185"/>
      <c r="AR116" s="185" t="s">
        <v>32</v>
      </c>
      <c r="AS116" s="185"/>
      <c r="AT116" s="185"/>
      <c r="AU116" s="185"/>
      <c r="AV116" s="183"/>
      <c r="AW116" s="184"/>
    </row>
    <row r="117" spans="1:55" ht="20.100000000000001" customHeight="1" x14ac:dyDescent="0.25">
      <c r="A117" s="25" t="s">
        <v>397</v>
      </c>
      <c r="B117" s="787"/>
      <c r="C117" s="123" t="s">
        <v>871</v>
      </c>
      <c r="D117" s="461"/>
      <c r="E117" s="392" t="s">
        <v>726</v>
      </c>
      <c r="F117" s="160"/>
      <c r="G117" s="160" t="s">
        <v>727</v>
      </c>
      <c r="H117" s="167" t="s">
        <v>32</v>
      </c>
      <c r="I117" s="160">
        <v>6</v>
      </c>
      <c r="J117" s="160">
        <v>2</v>
      </c>
      <c r="K117" s="161" t="s">
        <v>77</v>
      </c>
      <c r="L117" s="169">
        <v>0.22500000000000001</v>
      </c>
      <c r="M117" s="608" t="s">
        <v>675</v>
      </c>
      <c r="N117" s="162">
        <v>0.5</v>
      </c>
      <c r="O117" s="163"/>
      <c r="P117" s="163"/>
      <c r="Q117" s="164" t="s">
        <v>39</v>
      </c>
      <c r="R117" s="165" t="s">
        <v>9</v>
      </c>
      <c r="S117" s="161" t="s">
        <v>80</v>
      </c>
      <c r="T117" s="169">
        <v>0.22500000000000001</v>
      </c>
      <c r="U117" s="165" t="s">
        <v>675</v>
      </c>
      <c r="V117" s="162">
        <v>0.5</v>
      </c>
      <c r="W117" s="163"/>
      <c r="X117" s="163"/>
      <c r="Y117" s="164" t="s">
        <v>39</v>
      </c>
      <c r="Z117" s="59">
        <v>21</v>
      </c>
      <c r="AA117" s="60"/>
      <c r="AB117" s="60">
        <v>30</v>
      </c>
      <c r="AC117" s="61">
        <v>6</v>
      </c>
      <c r="AD117" s="59"/>
      <c r="AE117" s="188"/>
      <c r="AF117" s="188"/>
      <c r="AG117" s="188"/>
      <c r="AH117" s="188"/>
      <c r="AI117" s="188"/>
      <c r="AJ117" s="188"/>
      <c r="AK117" s="188"/>
      <c r="AL117" s="188"/>
      <c r="AM117" s="188"/>
      <c r="AN117" s="188"/>
      <c r="AO117" s="60"/>
      <c r="AP117" s="60"/>
      <c r="AQ117" s="60"/>
      <c r="AR117" s="60" t="s">
        <v>32</v>
      </c>
      <c r="AS117" s="60"/>
      <c r="AT117" s="60"/>
      <c r="AU117" s="60"/>
      <c r="AV117" s="69"/>
      <c r="AW117" s="61"/>
      <c r="AY117" s="146">
        <f>SUM(Z117:AC117)</f>
        <v>57</v>
      </c>
      <c r="AZ117" s="147">
        <f>AY117/I117</f>
        <v>9.5</v>
      </c>
      <c r="BB117" s="148">
        <f>L117+L119+N117</f>
        <v>0.77500000000000002</v>
      </c>
      <c r="BC117" s="148">
        <f>T117+T119+V117</f>
        <v>0.77500000000000002</v>
      </c>
    </row>
    <row r="118" spans="1:55" ht="20.100000000000001" customHeight="1" x14ac:dyDescent="0.25">
      <c r="A118" s="24"/>
      <c r="B118" s="788"/>
      <c r="C118" s="124"/>
      <c r="D118" s="606"/>
      <c r="E118" s="401"/>
      <c r="F118" s="173"/>
      <c r="G118" s="173"/>
      <c r="H118" s="181"/>
      <c r="I118" s="173"/>
      <c r="J118" s="173"/>
      <c r="K118" s="430" t="s">
        <v>146</v>
      </c>
      <c r="L118" s="344">
        <v>0.22500000000000001</v>
      </c>
      <c r="M118" s="174"/>
      <c r="N118" s="176"/>
      <c r="R118" s="178"/>
      <c r="S118" s="161" t="s">
        <v>80</v>
      </c>
      <c r="T118" s="169">
        <v>0.22500000000000001</v>
      </c>
      <c r="U118" s="178"/>
      <c r="V118" s="176"/>
      <c r="Z118" s="182"/>
      <c r="AA118" s="185"/>
      <c r="AB118" s="185"/>
      <c r="AC118" s="184"/>
      <c r="AD118" s="182"/>
      <c r="AE118" s="190"/>
      <c r="AF118" s="190"/>
      <c r="AG118" s="190"/>
      <c r="AH118" s="190"/>
      <c r="AI118" s="190"/>
      <c r="AJ118" s="190"/>
      <c r="AK118" s="190"/>
      <c r="AL118" s="190"/>
      <c r="AM118" s="190"/>
      <c r="AN118" s="190"/>
      <c r="AO118" s="185"/>
      <c r="AP118" s="185"/>
      <c r="AQ118" s="185"/>
      <c r="AR118" s="60" t="s">
        <v>32</v>
      </c>
      <c r="AS118" s="185"/>
      <c r="AT118" s="185"/>
      <c r="AU118" s="185"/>
      <c r="AV118" s="183"/>
      <c r="AW118" s="184"/>
    </row>
    <row r="119" spans="1:55" ht="20.100000000000001" customHeight="1" x14ac:dyDescent="0.25">
      <c r="A119" s="108"/>
      <c r="B119" s="789"/>
      <c r="C119" s="124"/>
      <c r="D119" s="606"/>
      <c r="E119" s="401"/>
      <c r="F119" s="173"/>
      <c r="G119" s="173"/>
      <c r="H119" s="181"/>
      <c r="I119" s="173"/>
      <c r="J119" s="173"/>
      <c r="K119" s="174" t="s">
        <v>382</v>
      </c>
      <c r="L119" s="344">
        <v>0.05</v>
      </c>
      <c r="M119" s="174"/>
      <c r="N119" s="176"/>
      <c r="R119" s="178"/>
      <c r="S119" s="174" t="s">
        <v>80</v>
      </c>
      <c r="T119" s="179">
        <v>0.05</v>
      </c>
      <c r="U119" s="178"/>
      <c r="V119" s="176"/>
      <c r="Y119" s="181"/>
      <c r="Z119" s="182"/>
      <c r="AA119" s="185"/>
      <c r="AB119" s="185"/>
      <c r="AC119" s="184"/>
      <c r="AD119" s="182"/>
      <c r="AE119" s="190"/>
      <c r="AF119" s="190"/>
      <c r="AG119" s="190"/>
      <c r="AH119" s="190"/>
      <c r="AI119" s="190"/>
      <c r="AJ119" s="190"/>
      <c r="AK119" s="190"/>
      <c r="AL119" s="190"/>
      <c r="AM119" s="190"/>
      <c r="AN119" s="190"/>
      <c r="AO119" s="185"/>
      <c r="AP119" s="185"/>
      <c r="AQ119" s="185"/>
      <c r="AR119" s="185" t="s">
        <v>32</v>
      </c>
      <c r="AS119" s="185"/>
      <c r="AT119" s="185"/>
      <c r="AU119" s="185"/>
      <c r="AV119" s="183"/>
      <c r="AW119" s="184"/>
    </row>
    <row r="120" spans="1:55" ht="20.100000000000001" customHeight="1" x14ac:dyDescent="0.25">
      <c r="A120" s="25" t="s">
        <v>397</v>
      </c>
      <c r="B120" s="52"/>
      <c r="C120" s="123" t="s">
        <v>871</v>
      </c>
      <c r="D120" s="461"/>
      <c r="E120" s="392" t="s">
        <v>729</v>
      </c>
      <c r="F120" s="160"/>
      <c r="G120" s="160" t="s">
        <v>728</v>
      </c>
      <c r="H120" s="167" t="s">
        <v>32</v>
      </c>
      <c r="I120" s="160">
        <v>6</v>
      </c>
      <c r="J120" s="160">
        <v>2</v>
      </c>
      <c r="K120" s="370" t="s">
        <v>77</v>
      </c>
      <c r="L120" s="382">
        <v>0.3</v>
      </c>
      <c r="M120" s="370" t="s">
        <v>675</v>
      </c>
      <c r="N120" s="384">
        <v>0.5</v>
      </c>
      <c r="O120" s="362"/>
      <c r="P120" s="362"/>
      <c r="Q120" s="369" t="s">
        <v>39</v>
      </c>
      <c r="R120" s="403" t="s">
        <v>9</v>
      </c>
      <c r="S120" s="370" t="s">
        <v>80</v>
      </c>
      <c r="T120" s="412">
        <v>0.3</v>
      </c>
      <c r="U120" s="403" t="s">
        <v>675</v>
      </c>
      <c r="V120" s="384">
        <v>0.5</v>
      </c>
      <c r="W120" s="163"/>
      <c r="X120" s="163"/>
      <c r="Y120" s="164" t="s">
        <v>39</v>
      </c>
      <c r="Z120" s="59">
        <v>18</v>
      </c>
      <c r="AA120" s="60"/>
      <c r="AB120" s="60">
        <v>30</v>
      </c>
      <c r="AC120" s="61">
        <v>8</v>
      </c>
      <c r="AD120" s="59"/>
      <c r="AE120" s="188"/>
      <c r="AF120" s="188"/>
      <c r="AG120" s="188"/>
      <c r="AH120" s="188"/>
      <c r="AI120" s="188"/>
      <c r="AJ120" s="188"/>
      <c r="AK120" s="188"/>
      <c r="AL120" s="188"/>
      <c r="AM120" s="188"/>
      <c r="AN120" s="188"/>
      <c r="AO120" s="60"/>
      <c r="AP120" s="60"/>
      <c r="AQ120" s="60"/>
      <c r="AR120" s="60" t="s">
        <v>32</v>
      </c>
      <c r="AS120" s="60"/>
      <c r="AT120" s="60"/>
      <c r="AU120" s="60"/>
      <c r="AV120" s="69"/>
      <c r="AW120" s="61"/>
      <c r="AY120" s="146">
        <f>SUM(Z120:AC120)</f>
        <v>56</v>
      </c>
      <c r="AZ120" s="147">
        <f>AY120/I120</f>
        <v>9.3333333333333339</v>
      </c>
      <c r="BB120" s="148">
        <f>L120+L121+N120</f>
        <v>1</v>
      </c>
      <c r="BC120" s="148">
        <f>T120+T121+V120</f>
        <v>1</v>
      </c>
    </row>
    <row r="121" spans="1:55" ht="20.100000000000001" customHeight="1" x14ac:dyDescent="0.25">
      <c r="A121" s="108"/>
      <c r="B121" s="2"/>
      <c r="C121" s="124"/>
      <c r="D121" s="606"/>
      <c r="E121" s="393"/>
      <c r="F121" s="150"/>
      <c r="G121" s="150"/>
      <c r="H121" s="151"/>
      <c r="I121" s="150"/>
      <c r="J121" s="150"/>
      <c r="K121" s="390" t="s">
        <v>8</v>
      </c>
      <c r="L121" s="408">
        <v>0.2</v>
      </c>
      <c r="M121" s="371"/>
      <c r="N121" s="454"/>
      <c r="O121" s="368"/>
      <c r="P121" s="368"/>
      <c r="Q121" s="374"/>
      <c r="R121" s="410"/>
      <c r="S121" s="371" t="s">
        <v>80</v>
      </c>
      <c r="T121" s="373">
        <v>0.2</v>
      </c>
      <c r="U121" s="410"/>
      <c r="V121" s="454"/>
      <c r="W121" s="154"/>
      <c r="X121" s="154"/>
      <c r="Y121" s="151"/>
      <c r="Z121" s="62"/>
      <c r="AA121" s="63"/>
      <c r="AB121" s="63"/>
      <c r="AC121" s="64"/>
      <c r="AD121" s="62"/>
      <c r="AE121" s="189"/>
      <c r="AF121" s="189"/>
      <c r="AG121" s="189"/>
      <c r="AH121" s="189"/>
      <c r="AI121" s="189"/>
      <c r="AJ121" s="189"/>
      <c r="AK121" s="189"/>
      <c r="AL121" s="189"/>
      <c r="AM121" s="189"/>
      <c r="AN121" s="189"/>
      <c r="AO121" s="63"/>
      <c r="AP121" s="63"/>
      <c r="AQ121" s="63"/>
      <c r="AR121" s="63" t="s">
        <v>32</v>
      </c>
      <c r="AS121" s="63"/>
      <c r="AT121" s="63"/>
      <c r="AU121" s="63"/>
      <c r="AV121" s="70"/>
      <c r="AW121" s="64"/>
    </row>
    <row r="122" spans="1:55" ht="20.100000000000001" customHeight="1" x14ac:dyDescent="0.25">
      <c r="A122" s="25" t="s">
        <v>393</v>
      </c>
      <c r="B122" s="52"/>
      <c r="C122" s="123" t="s">
        <v>868</v>
      </c>
      <c r="D122" s="461"/>
      <c r="E122" s="425" t="s">
        <v>714</v>
      </c>
      <c r="F122" s="160"/>
      <c r="G122" s="160" t="s">
        <v>197</v>
      </c>
      <c r="H122" s="167" t="s">
        <v>32</v>
      </c>
      <c r="I122" s="160">
        <v>6</v>
      </c>
      <c r="J122" s="160">
        <v>2</v>
      </c>
      <c r="K122" s="161" t="s">
        <v>77</v>
      </c>
      <c r="L122" s="339">
        <v>0.25</v>
      </c>
      <c r="M122" s="608" t="s">
        <v>683</v>
      </c>
      <c r="N122" s="162">
        <v>0.5</v>
      </c>
      <c r="O122" s="163">
        <v>0</v>
      </c>
      <c r="P122" s="163">
        <v>0.75</v>
      </c>
      <c r="Q122" s="164"/>
      <c r="R122" s="165" t="s">
        <v>9</v>
      </c>
      <c r="S122" s="161" t="s">
        <v>80</v>
      </c>
      <c r="T122" s="162">
        <v>0.25</v>
      </c>
      <c r="U122" s="165" t="s">
        <v>683</v>
      </c>
      <c r="V122" s="162">
        <v>0.5</v>
      </c>
      <c r="W122" s="163">
        <v>0</v>
      </c>
      <c r="X122" s="163">
        <v>0.75</v>
      </c>
      <c r="Y122" s="164"/>
      <c r="Z122" s="59">
        <v>15</v>
      </c>
      <c r="AA122" s="60"/>
      <c r="AB122" s="60">
        <v>24</v>
      </c>
      <c r="AC122" s="61">
        <v>21</v>
      </c>
      <c r="AD122" s="59"/>
      <c r="AE122" s="188"/>
      <c r="AF122" s="188"/>
      <c r="AG122" s="188"/>
      <c r="AH122" s="188"/>
      <c r="AI122" s="188"/>
      <c r="AJ122" s="188"/>
      <c r="AK122" s="188"/>
      <c r="AL122" s="188"/>
      <c r="AM122" s="188"/>
      <c r="AN122" s="188"/>
      <c r="AO122" s="60" t="s">
        <v>32</v>
      </c>
      <c r="AP122" s="60"/>
      <c r="AQ122" s="60"/>
      <c r="AR122" s="60"/>
      <c r="AS122" s="60"/>
      <c r="AT122" s="60"/>
      <c r="AU122" s="60"/>
      <c r="AV122" s="69"/>
      <c r="AW122" s="61"/>
      <c r="AY122" s="146">
        <f>SUM(Z122:AC122)</f>
        <v>60</v>
      </c>
      <c r="AZ122" s="147">
        <f>AY122/I122</f>
        <v>10</v>
      </c>
      <c r="BB122" s="148">
        <f>L122+L123+N122</f>
        <v>1</v>
      </c>
      <c r="BC122" s="148">
        <f>T122+T123+V122</f>
        <v>1</v>
      </c>
    </row>
    <row r="123" spans="1:55" ht="20.100000000000001" customHeight="1" x14ac:dyDescent="0.25">
      <c r="A123" s="26"/>
      <c r="B123" s="53"/>
      <c r="C123" s="118"/>
      <c r="D123" s="462"/>
      <c r="E123" s="446"/>
      <c r="F123" s="150"/>
      <c r="G123" s="150"/>
      <c r="H123" s="151"/>
      <c r="I123" s="150"/>
      <c r="J123" s="150"/>
      <c r="K123" s="152" t="s">
        <v>8</v>
      </c>
      <c r="L123" s="340">
        <v>0.25</v>
      </c>
      <c r="M123" s="609"/>
      <c r="N123" s="153"/>
      <c r="O123" s="154">
        <v>0.25</v>
      </c>
      <c r="P123" s="154"/>
      <c r="Q123" s="155"/>
      <c r="R123" s="156"/>
      <c r="S123" s="152" t="s">
        <v>80</v>
      </c>
      <c r="T123" s="153">
        <v>0.25</v>
      </c>
      <c r="U123" s="156"/>
      <c r="V123" s="153"/>
      <c r="W123" s="154">
        <v>0.25</v>
      </c>
      <c r="X123" s="154"/>
      <c r="Y123" s="155"/>
      <c r="Z123" s="62"/>
      <c r="AA123" s="63"/>
      <c r="AB123" s="63"/>
      <c r="AC123" s="64"/>
      <c r="AD123" s="62"/>
      <c r="AE123" s="189"/>
      <c r="AF123" s="189"/>
      <c r="AG123" s="189"/>
      <c r="AH123" s="189"/>
      <c r="AI123" s="189"/>
      <c r="AJ123" s="189"/>
      <c r="AK123" s="189"/>
      <c r="AL123" s="189"/>
      <c r="AM123" s="189"/>
      <c r="AN123" s="189"/>
      <c r="AO123" s="63" t="s">
        <v>32</v>
      </c>
      <c r="AP123" s="63"/>
      <c r="AQ123" s="63"/>
      <c r="AR123" s="63"/>
      <c r="AS123" s="63"/>
      <c r="AT123" s="63"/>
      <c r="AU123" s="63"/>
      <c r="AV123" s="70"/>
      <c r="AW123" s="64"/>
    </row>
    <row r="124" spans="1:55" ht="20.100000000000001" customHeight="1" x14ac:dyDescent="0.25">
      <c r="A124" s="24"/>
      <c r="B124" s="54"/>
      <c r="C124" s="123" t="s">
        <v>868</v>
      </c>
      <c r="D124" s="606"/>
      <c r="E124" s="159" t="s">
        <v>909</v>
      </c>
      <c r="F124" s="173"/>
      <c r="G124" s="173" t="s">
        <v>865</v>
      </c>
      <c r="H124" s="181" t="s">
        <v>32</v>
      </c>
      <c r="I124" s="173">
        <v>9</v>
      </c>
      <c r="J124" s="325">
        <v>3</v>
      </c>
      <c r="K124" s="174"/>
      <c r="L124" s="344"/>
      <c r="M124" s="174"/>
      <c r="N124" s="176"/>
      <c r="R124" s="178"/>
      <c r="S124" s="174"/>
      <c r="U124" s="178"/>
      <c r="V124" s="176"/>
      <c r="Y124" s="167"/>
      <c r="Z124" s="59"/>
      <c r="AA124" s="185"/>
      <c r="AB124" s="185"/>
      <c r="AC124" s="183"/>
      <c r="AD124" s="182"/>
      <c r="AE124" s="190"/>
      <c r="AF124" s="190"/>
      <c r="AG124" s="190"/>
      <c r="AH124" s="190"/>
      <c r="AI124" s="190"/>
      <c r="AJ124" s="190"/>
      <c r="AK124" s="190"/>
      <c r="AL124" s="190"/>
      <c r="AM124" s="190"/>
      <c r="AN124" s="190"/>
      <c r="AO124" s="190"/>
      <c r="AP124" s="190"/>
      <c r="AQ124" s="190"/>
      <c r="AR124" s="190"/>
      <c r="AS124" s="185"/>
      <c r="AT124" s="190"/>
      <c r="AU124" s="185"/>
      <c r="AV124" s="183"/>
      <c r="AW124" s="184" t="s">
        <v>32</v>
      </c>
    </row>
    <row r="125" spans="1:55" ht="20.100000000000001" customHeight="1" x14ac:dyDescent="0.25">
      <c r="A125" s="24"/>
      <c r="B125" s="54"/>
      <c r="C125" s="124"/>
      <c r="D125" s="606"/>
      <c r="E125" s="288"/>
      <c r="F125" s="173"/>
      <c r="G125" s="173"/>
      <c r="H125" s="181"/>
      <c r="I125" s="173"/>
      <c r="J125" s="173"/>
      <c r="K125" s="174"/>
      <c r="L125" s="344"/>
      <c r="M125" s="174"/>
      <c r="N125" s="176"/>
      <c r="R125" s="178"/>
      <c r="S125" s="174"/>
      <c r="U125" s="178"/>
      <c r="V125" s="176"/>
      <c r="Y125" s="181"/>
      <c r="Z125" s="182"/>
      <c r="AA125" s="185"/>
      <c r="AB125" s="185"/>
      <c r="AC125" s="183"/>
      <c r="AD125" s="182"/>
      <c r="AE125" s="190"/>
      <c r="AF125" s="190"/>
      <c r="AG125" s="190"/>
      <c r="AH125" s="190"/>
      <c r="AI125" s="190"/>
      <c r="AJ125" s="190"/>
      <c r="AK125" s="190"/>
      <c r="AL125" s="190"/>
      <c r="AM125" s="190"/>
      <c r="AN125" s="190"/>
      <c r="AO125" s="190"/>
      <c r="AP125" s="190"/>
      <c r="AQ125" s="190"/>
      <c r="AR125" s="190"/>
      <c r="AS125" s="185"/>
      <c r="AT125" s="190"/>
      <c r="AU125" s="185"/>
      <c r="AV125" s="183"/>
      <c r="AW125" s="184" t="s">
        <v>32</v>
      </c>
    </row>
    <row r="126" spans="1:55" ht="20.100000000000001" customHeight="1" x14ac:dyDescent="0.25">
      <c r="A126" s="25"/>
      <c r="B126" s="52"/>
      <c r="C126" s="123" t="s">
        <v>868</v>
      </c>
      <c r="D126" s="461"/>
      <c r="E126" s="159" t="s">
        <v>910</v>
      </c>
      <c r="F126" s="160"/>
      <c r="G126" s="160" t="s">
        <v>841</v>
      </c>
      <c r="H126" s="167" t="s">
        <v>32</v>
      </c>
      <c r="I126" s="160">
        <v>3</v>
      </c>
      <c r="J126" s="160">
        <v>1</v>
      </c>
      <c r="K126" s="161"/>
      <c r="L126" s="339"/>
      <c r="M126" s="608"/>
      <c r="N126" s="162"/>
      <c r="O126" s="163"/>
      <c r="P126" s="163"/>
      <c r="Q126" s="164"/>
      <c r="R126" s="165"/>
      <c r="S126" s="161"/>
      <c r="T126" s="163"/>
      <c r="U126" s="165"/>
      <c r="V126" s="162"/>
      <c r="W126" s="163"/>
      <c r="X126" s="163"/>
      <c r="Y126" s="167"/>
      <c r="Z126" s="59"/>
      <c r="AA126" s="60"/>
      <c r="AB126" s="60"/>
      <c r="AC126" s="69"/>
      <c r="AD126" s="59"/>
      <c r="AE126" s="188"/>
      <c r="AF126" s="188"/>
      <c r="AG126" s="188"/>
      <c r="AH126" s="188"/>
      <c r="AI126" s="188"/>
      <c r="AJ126" s="188"/>
      <c r="AK126" s="188"/>
      <c r="AL126" s="188"/>
      <c r="AM126" s="188"/>
      <c r="AN126" s="188"/>
      <c r="AO126" s="188"/>
      <c r="AP126" s="188"/>
      <c r="AQ126" s="188"/>
      <c r="AR126" s="188"/>
      <c r="AS126" s="60"/>
      <c r="AT126" s="188"/>
      <c r="AU126" s="60"/>
      <c r="AV126" s="69"/>
      <c r="AW126" s="61" t="s">
        <v>32</v>
      </c>
    </row>
    <row r="127" spans="1:55" ht="20.100000000000001" customHeight="1" x14ac:dyDescent="0.25">
      <c r="A127" s="26"/>
      <c r="B127" s="53"/>
      <c r="C127" s="118"/>
      <c r="D127" s="462"/>
      <c r="E127" s="288"/>
      <c r="F127" s="150"/>
      <c r="G127" s="150"/>
      <c r="H127" s="151"/>
      <c r="I127" s="150"/>
      <c r="J127" s="150"/>
      <c r="K127" s="152"/>
      <c r="L127" s="340"/>
      <c r="M127" s="609"/>
      <c r="N127" s="153"/>
      <c r="O127" s="154"/>
      <c r="P127" s="154"/>
      <c r="Q127" s="155"/>
      <c r="R127" s="156"/>
      <c r="S127" s="152"/>
      <c r="T127" s="154"/>
      <c r="U127" s="156"/>
      <c r="V127" s="153"/>
      <c r="W127" s="154"/>
      <c r="X127" s="154"/>
      <c r="Y127" s="151"/>
      <c r="Z127" s="62"/>
      <c r="AA127" s="63"/>
      <c r="AB127" s="63"/>
      <c r="AC127" s="70"/>
      <c r="AD127" s="62"/>
      <c r="AE127" s="189"/>
      <c r="AF127" s="189"/>
      <c r="AG127" s="189"/>
      <c r="AH127" s="189"/>
      <c r="AI127" s="189"/>
      <c r="AJ127" s="189"/>
      <c r="AK127" s="189"/>
      <c r="AL127" s="189"/>
      <c r="AM127" s="189"/>
      <c r="AN127" s="189"/>
      <c r="AO127" s="189"/>
      <c r="AP127" s="189"/>
      <c r="AQ127" s="189"/>
      <c r="AR127" s="189"/>
      <c r="AS127" s="63"/>
      <c r="AT127" s="189"/>
      <c r="AU127" s="63"/>
      <c r="AV127" s="70"/>
      <c r="AW127" s="64" t="s">
        <v>32</v>
      </c>
    </row>
    <row r="128" spans="1:55" ht="20.100000000000001" customHeight="1" x14ac:dyDescent="0.25">
      <c r="A128" s="85"/>
      <c r="B128" s="57"/>
      <c r="C128" s="123" t="s">
        <v>869</v>
      </c>
      <c r="D128" s="461"/>
      <c r="E128" s="581" t="s">
        <v>957</v>
      </c>
      <c r="F128" s="557" t="s">
        <v>959</v>
      </c>
      <c r="G128" s="504" t="s">
        <v>951</v>
      </c>
      <c r="H128" s="167" t="s">
        <v>32</v>
      </c>
      <c r="I128" s="160">
        <v>3</v>
      </c>
      <c r="J128" s="160">
        <v>1</v>
      </c>
      <c r="K128" s="564"/>
      <c r="L128" s="339"/>
      <c r="M128" s="608"/>
      <c r="N128" s="162"/>
      <c r="O128" s="163"/>
      <c r="P128" s="163"/>
      <c r="Q128" s="164"/>
      <c r="R128" s="165" t="s">
        <v>9</v>
      </c>
      <c r="S128" s="564"/>
      <c r="T128" s="169"/>
      <c r="U128" s="165"/>
      <c r="V128" s="162"/>
      <c r="W128" s="163"/>
      <c r="X128" s="163"/>
      <c r="Y128" s="167"/>
      <c r="Z128" s="191" t="e">
        <f>Z129+#REF!</f>
        <v>#REF!</v>
      </c>
      <c r="AA128" s="191" t="e">
        <f>AA129+#REF!</f>
        <v>#REF!</v>
      </c>
      <c r="AB128" s="191" t="e">
        <f>AB129+#REF!</f>
        <v>#REF!</v>
      </c>
      <c r="AC128" s="191" t="e">
        <f>AC129+#REF!</f>
        <v>#REF!</v>
      </c>
      <c r="AD128" s="59" t="s">
        <v>547</v>
      </c>
      <c r="AE128" s="188"/>
      <c r="AF128" s="188" t="s">
        <v>547</v>
      </c>
      <c r="AG128" s="188"/>
      <c r="AH128" s="188"/>
      <c r="AI128" s="582" t="s">
        <v>547</v>
      </c>
      <c r="AJ128" s="188" t="s">
        <v>547</v>
      </c>
      <c r="AK128" s="188" t="s">
        <v>547</v>
      </c>
      <c r="AL128" s="188"/>
      <c r="AM128" s="188"/>
      <c r="AN128" s="188"/>
      <c r="AO128" s="188" t="s">
        <v>547</v>
      </c>
      <c r="AP128" s="188" t="s">
        <v>547</v>
      </c>
      <c r="AQ128" s="188" t="s">
        <v>547</v>
      </c>
      <c r="AR128" s="188"/>
      <c r="AS128" s="60"/>
      <c r="AT128" s="188" t="s">
        <v>547</v>
      </c>
      <c r="AU128" s="60"/>
      <c r="AV128" s="69" t="s">
        <v>547</v>
      </c>
      <c r="AW128" s="61"/>
      <c r="AY128" s="146" t="e">
        <f>AY129+#REF!</f>
        <v>#REF!</v>
      </c>
      <c r="AZ128" s="147" t="e">
        <f>AY128/I128</f>
        <v>#REF!</v>
      </c>
    </row>
    <row r="129" spans="1:55" ht="19.5" customHeight="1" x14ac:dyDescent="0.25">
      <c r="A129" s="24" t="s">
        <v>551</v>
      </c>
      <c r="B129" s="54"/>
      <c r="C129" s="124"/>
      <c r="D129" s="606"/>
      <c r="E129" s="192" t="s">
        <v>599</v>
      </c>
      <c r="F129" s="173"/>
      <c r="G129" s="173"/>
      <c r="H129" s="181"/>
      <c r="I129" s="173"/>
      <c r="J129" s="173"/>
      <c r="K129" s="174"/>
      <c r="L129" s="344"/>
      <c r="M129" s="174" t="s">
        <v>784</v>
      </c>
      <c r="N129" s="176"/>
      <c r="R129" s="178"/>
      <c r="S129" s="174" t="s">
        <v>784</v>
      </c>
      <c r="T129" s="175"/>
      <c r="U129" s="178"/>
      <c r="V129" s="176"/>
      <c r="Y129" s="181"/>
      <c r="Z129" s="182"/>
      <c r="AA129" s="185"/>
      <c r="AB129" s="185">
        <v>22</v>
      </c>
      <c r="AC129" s="184"/>
      <c r="AD129" s="182" t="s">
        <v>547</v>
      </c>
      <c r="AE129" s="190"/>
      <c r="AF129" s="190" t="s">
        <v>547</v>
      </c>
      <c r="AG129" s="190"/>
      <c r="AH129" s="190"/>
      <c r="AI129" s="583" t="s">
        <v>547</v>
      </c>
      <c r="AJ129" s="190" t="s">
        <v>547</v>
      </c>
      <c r="AK129" s="190" t="s">
        <v>547</v>
      </c>
      <c r="AL129" s="190"/>
      <c r="AM129" s="190"/>
      <c r="AN129" s="190"/>
      <c r="AO129" s="190" t="s">
        <v>547</v>
      </c>
      <c r="AP129" s="190" t="s">
        <v>547</v>
      </c>
      <c r="AQ129" s="190" t="s">
        <v>547</v>
      </c>
      <c r="AR129" s="190"/>
      <c r="AS129" s="185"/>
      <c r="AT129" s="190" t="s">
        <v>547</v>
      </c>
      <c r="AU129" s="185"/>
      <c r="AV129" s="183" t="s">
        <v>547</v>
      </c>
      <c r="AW129" s="184"/>
      <c r="AY129" s="146">
        <f>SUM(Z129:AC129)</f>
        <v>22</v>
      </c>
    </row>
    <row r="130" spans="1:55" ht="20.100000000000001" customHeight="1" x14ac:dyDescent="0.25">
      <c r="A130" s="569" t="s">
        <v>958</v>
      </c>
      <c r="B130" s="54"/>
      <c r="C130" s="323" t="s">
        <v>872</v>
      </c>
      <c r="D130" s="606"/>
      <c r="E130" s="192" t="s">
        <v>238</v>
      </c>
      <c r="F130" s="173"/>
      <c r="G130" s="584" t="s">
        <v>960</v>
      </c>
      <c r="H130" s="181"/>
      <c r="I130" s="173"/>
      <c r="J130" s="173"/>
      <c r="K130" s="576" t="s">
        <v>852</v>
      </c>
      <c r="L130" s="577">
        <v>0.25</v>
      </c>
      <c r="M130" s="174"/>
      <c r="N130" s="176"/>
      <c r="R130" s="178"/>
      <c r="S130" s="174" t="s">
        <v>80</v>
      </c>
      <c r="T130" s="574">
        <v>0.25</v>
      </c>
      <c r="U130" s="573"/>
      <c r="V130" s="642"/>
      <c r="Y130" s="181"/>
      <c r="Z130" s="585">
        <v>1.5</v>
      </c>
      <c r="AA130" s="185"/>
      <c r="AB130" s="586">
        <v>4.5</v>
      </c>
      <c r="AC130" s="184"/>
      <c r="AD130" s="182" t="s">
        <v>48</v>
      </c>
      <c r="AE130" s="190"/>
      <c r="AF130" s="190" t="s">
        <v>48</v>
      </c>
      <c r="AG130" s="190"/>
      <c r="AH130" s="190"/>
      <c r="AI130" s="583" t="s">
        <v>48</v>
      </c>
      <c r="AJ130" s="190" t="s">
        <v>48</v>
      </c>
      <c r="AK130" s="190" t="s">
        <v>48</v>
      </c>
      <c r="AL130" s="190"/>
      <c r="AM130" s="190"/>
      <c r="AN130" s="190"/>
      <c r="AO130" s="190" t="s">
        <v>48</v>
      </c>
      <c r="AP130" s="190" t="s">
        <v>48</v>
      </c>
      <c r="AQ130" s="190" t="s">
        <v>48</v>
      </c>
      <c r="AR130" s="190"/>
      <c r="AS130" s="185"/>
      <c r="AT130" s="190" t="s">
        <v>48</v>
      </c>
      <c r="AU130" s="185"/>
      <c r="AV130" s="183" t="s">
        <v>48</v>
      </c>
      <c r="AW130" s="184"/>
    </row>
    <row r="131" spans="1:55" ht="20.100000000000001" customHeight="1" x14ac:dyDescent="0.25">
      <c r="A131" s="85"/>
      <c r="B131" s="57"/>
      <c r="C131" s="587"/>
      <c r="D131" s="461"/>
      <c r="E131" s="588" t="s">
        <v>961</v>
      </c>
      <c r="F131" s="589" t="s">
        <v>962</v>
      </c>
      <c r="G131" s="557" t="s">
        <v>952</v>
      </c>
      <c r="H131" s="160" t="s">
        <v>32</v>
      </c>
      <c r="I131" s="160">
        <v>3</v>
      </c>
      <c r="J131" s="160">
        <v>1</v>
      </c>
      <c r="K131" s="564"/>
      <c r="L131" s="339"/>
      <c r="M131" s="608"/>
      <c r="N131" s="162"/>
      <c r="O131" s="163"/>
      <c r="P131" s="163"/>
      <c r="Q131" s="164" t="s">
        <v>39</v>
      </c>
      <c r="R131" s="165" t="s">
        <v>9</v>
      </c>
      <c r="S131" s="564"/>
      <c r="T131" s="565"/>
      <c r="U131" s="165"/>
      <c r="V131" s="162"/>
      <c r="W131" s="163"/>
      <c r="X131" s="163"/>
      <c r="Y131" s="167" t="s">
        <v>39</v>
      </c>
      <c r="Z131" s="191">
        <f>SUM(Z132:Z134)</f>
        <v>1.5</v>
      </c>
      <c r="AA131" s="191">
        <f>SUM(AA132:AA134)</f>
        <v>0</v>
      </c>
      <c r="AB131" s="191">
        <f>SUM(AB132:AB134)</f>
        <v>22.5</v>
      </c>
      <c r="AC131" s="191">
        <f>SUM(AC132:AC134)</f>
        <v>0</v>
      </c>
      <c r="AD131" s="59"/>
      <c r="AE131" s="188" t="s">
        <v>550</v>
      </c>
      <c r="AF131" s="188"/>
      <c r="AG131" s="188"/>
      <c r="AH131" s="188"/>
      <c r="AI131" s="188"/>
      <c r="AJ131" s="188"/>
      <c r="AK131" s="188"/>
      <c r="AL131" s="188"/>
      <c r="AM131" s="188" t="s">
        <v>550</v>
      </c>
      <c r="AN131" s="188"/>
      <c r="AO131" s="60"/>
      <c r="AP131" s="60"/>
      <c r="AQ131" s="60"/>
      <c r="AR131" s="60"/>
      <c r="AS131" s="60"/>
      <c r="AT131" s="60"/>
      <c r="AU131" s="188" t="s">
        <v>550</v>
      </c>
      <c r="AV131" s="69"/>
      <c r="AW131" s="61"/>
      <c r="AY131" s="146" t="e">
        <f>AY132+#REF!</f>
        <v>#REF!</v>
      </c>
      <c r="AZ131" s="147" t="e">
        <f>AY131/I131</f>
        <v>#REF!</v>
      </c>
      <c r="BB131" s="148" t="e">
        <f>L132+L133+#REF!+N132+L134</f>
        <v>#REF!</v>
      </c>
      <c r="BC131" s="148" t="e">
        <f>T132+T133+#REF!+V132+T134+V134</f>
        <v>#REF!</v>
      </c>
    </row>
    <row r="132" spans="1:55" ht="20.100000000000001" customHeight="1" x14ac:dyDescent="0.25">
      <c r="A132" s="297" t="s">
        <v>336</v>
      </c>
      <c r="B132" s="2"/>
      <c r="C132" s="124"/>
      <c r="D132" s="606"/>
      <c r="E132" s="192" t="s">
        <v>597</v>
      </c>
      <c r="F132" s="173"/>
      <c r="G132" s="173"/>
      <c r="H132" s="173"/>
      <c r="I132" s="173"/>
      <c r="J132" s="173"/>
      <c r="K132" s="174" t="s">
        <v>77</v>
      </c>
      <c r="L132" s="718">
        <v>0.75</v>
      </c>
      <c r="M132" s="174"/>
      <c r="N132" s="176"/>
      <c r="R132" s="178"/>
      <c r="S132" s="174" t="s">
        <v>80</v>
      </c>
      <c r="T132" s="176">
        <v>0.375</v>
      </c>
      <c r="U132" s="178" t="s">
        <v>32</v>
      </c>
      <c r="V132" s="176">
        <v>0.375</v>
      </c>
      <c r="Y132" s="181"/>
      <c r="Z132" s="182"/>
      <c r="AA132" s="185"/>
      <c r="AB132" s="185">
        <v>18</v>
      </c>
      <c r="AC132" s="184"/>
      <c r="AD132" s="182"/>
      <c r="AE132" s="190" t="s">
        <v>550</v>
      </c>
      <c r="AF132" s="190"/>
      <c r="AG132" s="190"/>
      <c r="AH132" s="190"/>
      <c r="AI132" s="190"/>
      <c r="AJ132" s="190"/>
      <c r="AK132" s="190"/>
      <c r="AL132" s="190"/>
      <c r="AM132" s="190" t="s">
        <v>550</v>
      </c>
      <c r="AN132" s="190"/>
      <c r="AO132" s="185"/>
      <c r="AP132" s="185"/>
      <c r="AQ132" s="185"/>
      <c r="AR132" s="185"/>
      <c r="AS132" s="185"/>
      <c r="AT132" s="185"/>
      <c r="AU132" s="190" t="s">
        <v>550</v>
      </c>
      <c r="AV132" s="183"/>
      <c r="AW132" s="184"/>
      <c r="AY132" s="146">
        <f>SUM(Z132:AC132)</f>
        <v>18</v>
      </c>
    </row>
    <row r="133" spans="1:55" ht="20.100000000000001" customHeight="1" x14ac:dyDescent="0.25">
      <c r="A133" s="108"/>
      <c r="B133" s="2"/>
      <c r="C133" s="124"/>
      <c r="D133" s="606"/>
      <c r="E133" s="192" t="s">
        <v>597</v>
      </c>
      <c r="F133" s="173"/>
      <c r="G133" s="173"/>
      <c r="H133" s="173"/>
      <c r="I133" s="173"/>
      <c r="J133" s="173"/>
      <c r="K133" s="174" t="s">
        <v>32</v>
      </c>
      <c r="L133" s="718"/>
      <c r="M133" s="174"/>
      <c r="N133" s="176"/>
      <c r="R133" s="178"/>
      <c r="S133" s="174" t="s">
        <v>9</v>
      </c>
      <c r="T133" s="247"/>
      <c r="U133" s="178"/>
      <c r="V133" s="176"/>
      <c r="Y133" s="181"/>
      <c r="Z133" s="182"/>
      <c r="AA133" s="185"/>
      <c r="AB133" s="185"/>
      <c r="AC133" s="184"/>
      <c r="AD133" s="182"/>
      <c r="AE133" s="190" t="s">
        <v>550</v>
      </c>
      <c r="AF133" s="190"/>
      <c r="AG133" s="190"/>
      <c r="AH133" s="190"/>
      <c r="AI133" s="190"/>
      <c r="AJ133" s="190"/>
      <c r="AK133" s="190"/>
      <c r="AL133" s="190"/>
      <c r="AM133" s="190" t="s">
        <v>550</v>
      </c>
      <c r="AN133" s="190"/>
      <c r="AO133" s="185"/>
      <c r="AP133" s="185"/>
      <c r="AQ133" s="185"/>
      <c r="AR133" s="185"/>
      <c r="AS133" s="185"/>
      <c r="AT133" s="185"/>
      <c r="AU133" s="190" t="s">
        <v>550</v>
      </c>
      <c r="AV133" s="183"/>
      <c r="AW133" s="184"/>
    </row>
    <row r="134" spans="1:55" ht="20.100000000000001" customHeight="1" x14ac:dyDescent="0.25">
      <c r="A134" s="569" t="s">
        <v>958</v>
      </c>
      <c r="B134" s="2"/>
      <c r="C134" s="600" t="s">
        <v>872</v>
      </c>
      <c r="D134" s="606"/>
      <c r="E134" s="192" t="s">
        <v>238</v>
      </c>
      <c r="F134" s="173"/>
      <c r="G134" s="584" t="s">
        <v>960</v>
      </c>
      <c r="H134" s="173"/>
      <c r="I134" s="173"/>
      <c r="J134" s="173"/>
      <c r="K134" s="576" t="s">
        <v>852</v>
      </c>
      <c r="L134" s="577">
        <v>0.25</v>
      </c>
      <c r="M134" s="174"/>
      <c r="N134" s="176"/>
      <c r="R134" s="178"/>
      <c r="S134" s="174" t="s">
        <v>80</v>
      </c>
      <c r="T134" s="574">
        <v>0.25</v>
      </c>
      <c r="U134" s="573"/>
      <c r="V134" s="642"/>
      <c r="Y134" s="181"/>
      <c r="Z134" s="590">
        <v>1.5</v>
      </c>
      <c r="AA134" s="185"/>
      <c r="AB134" s="591">
        <v>4.5</v>
      </c>
      <c r="AC134" s="184"/>
      <c r="AD134" s="182"/>
      <c r="AE134" s="190" t="s">
        <v>48</v>
      </c>
      <c r="AF134" s="190"/>
      <c r="AG134" s="190"/>
      <c r="AH134" s="190"/>
      <c r="AI134" s="190"/>
      <c r="AJ134" s="190"/>
      <c r="AK134" s="190"/>
      <c r="AL134" s="190"/>
      <c r="AM134" s="190" t="s">
        <v>48</v>
      </c>
      <c r="AN134" s="190"/>
      <c r="AO134" s="185"/>
      <c r="AP134" s="185"/>
      <c r="AQ134" s="185"/>
      <c r="AR134" s="185"/>
      <c r="AS134" s="185"/>
      <c r="AT134" s="185"/>
      <c r="AU134" s="190" t="s">
        <v>48</v>
      </c>
      <c r="AV134" s="183"/>
      <c r="AW134" s="184"/>
    </row>
    <row r="135" spans="1:55" ht="20.100000000000001" customHeight="1" x14ac:dyDescent="0.25">
      <c r="A135" s="85"/>
      <c r="B135" s="57"/>
      <c r="C135" s="117"/>
      <c r="D135" s="461"/>
      <c r="E135" s="588" t="s">
        <v>956</v>
      </c>
      <c r="F135" s="160"/>
      <c r="G135" s="592" t="s">
        <v>968</v>
      </c>
      <c r="H135" s="160" t="s">
        <v>32</v>
      </c>
      <c r="I135" s="160">
        <v>3</v>
      </c>
      <c r="J135" s="160">
        <v>1</v>
      </c>
      <c r="K135" s="564"/>
      <c r="L135" s="339"/>
      <c r="M135" s="608"/>
      <c r="N135" s="162"/>
      <c r="O135" s="163"/>
      <c r="P135" s="163"/>
      <c r="Q135" s="164" t="s">
        <v>39</v>
      </c>
      <c r="R135" s="165" t="s">
        <v>9</v>
      </c>
      <c r="S135" s="564"/>
      <c r="T135" s="565"/>
      <c r="U135" s="165"/>
      <c r="V135" s="162"/>
      <c r="W135" s="163"/>
      <c r="X135" s="163"/>
      <c r="Y135" s="167" t="s">
        <v>39</v>
      </c>
      <c r="Z135" s="191">
        <f>SUM(Z136:Z137)</f>
        <v>1.5</v>
      </c>
      <c r="AA135" s="191">
        <f>SUM(AA136:AA137)</f>
        <v>0</v>
      </c>
      <c r="AB135" s="191">
        <f>SUM(AB136:AB137)</f>
        <v>34</v>
      </c>
      <c r="AC135" s="191">
        <f>SUM(AC136:AC137)</f>
        <v>0</v>
      </c>
      <c r="AD135" s="59"/>
      <c r="AE135" s="188"/>
      <c r="AF135" s="188"/>
      <c r="AG135" s="188"/>
      <c r="AH135" s="188"/>
      <c r="AI135" s="188"/>
      <c r="AJ135" s="188"/>
      <c r="AK135" s="188"/>
      <c r="AL135" s="188"/>
      <c r="AM135" s="188"/>
      <c r="AN135" s="188"/>
      <c r="AO135" s="60"/>
      <c r="AP135" s="60"/>
      <c r="AQ135" s="60"/>
      <c r="AR135" s="188" t="s">
        <v>547</v>
      </c>
      <c r="AS135" s="60"/>
      <c r="AT135" s="60"/>
      <c r="AU135" s="60"/>
      <c r="AV135" s="69"/>
      <c r="AW135" s="61"/>
      <c r="AY135" s="146">
        <f>(AY136+AY137)/2</f>
        <v>17.75</v>
      </c>
      <c r="AZ135" s="147">
        <f>AY135/I135</f>
        <v>5.916666666666667</v>
      </c>
      <c r="BB135" s="148" t="e">
        <f>L136+#REF!+L137+N136</f>
        <v>#REF!</v>
      </c>
      <c r="BC135" s="148" t="e">
        <f>T136+#REF!+T137+V136</f>
        <v>#REF!</v>
      </c>
    </row>
    <row r="136" spans="1:55" ht="20.100000000000001" customHeight="1" x14ac:dyDescent="0.25">
      <c r="A136" s="569" t="s">
        <v>963</v>
      </c>
      <c r="B136" s="2"/>
      <c r="C136" s="600" t="s">
        <v>872</v>
      </c>
      <c r="D136" s="606"/>
      <c r="E136" s="593" t="s">
        <v>955</v>
      </c>
      <c r="F136" s="173"/>
      <c r="G136" s="584" t="s">
        <v>960</v>
      </c>
      <c r="H136" s="173"/>
      <c r="I136" s="173"/>
      <c r="J136" s="173"/>
      <c r="K136" s="594" t="s">
        <v>380</v>
      </c>
      <c r="L136" s="595">
        <v>0.5</v>
      </c>
      <c r="M136" s="174"/>
      <c r="N136" s="176"/>
      <c r="R136" s="178"/>
      <c r="S136" s="570" t="s">
        <v>80</v>
      </c>
      <c r="T136" s="575">
        <v>0.5</v>
      </c>
      <c r="U136" s="596"/>
      <c r="V136" s="643"/>
      <c r="Y136" s="181"/>
      <c r="Z136" s="182">
        <v>1.5</v>
      </c>
      <c r="AA136" s="185"/>
      <c r="AB136" s="185">
        <v>12</v>
      </c>
      <c r="AC136" s="184"/>
      <c r="AD136" s="182"/>
      <c r="AE136" s="190"/>
      <c r="AF136" s="190"/>
      <c r="AG136" s="190"/>
      <c r="AH136" s="190"/>
      <c r="AI136" s="190"/>
      <c r="AJ136" s="190"/>
      <c r="AK136" s="190"/>
      <c r="AL136" s="190"/>
      <c r="AM136" s="190"/>
      <c r="AN136" s="190"/>
      <c r="AO136" s="185"/>
      <c r="AP136" s="185"/>
      <c r="AQ136" s="185"/>
      <c r="AR136" s="190" t="s">
        <v>547</v>
      </c>
      <c r="AS136" s="185"/>
      <c r="AT136" s="185"/>
      <c r="AU136" s="185"/>
      <c r="AV136" s="183"/>
      <c r="AW136" s="184"/>
      <c r="AY136" s="146">
        <f>SUM(Z136:AC136)</f>
        <v>13.5</v>
      </c>
    </row>
    <row r="137" spans="1:55" ht="20.100000000000001" customHeight="1" thickBot="1" x14ac:dyDescent="0.3">
      <c r="A137" s="86" t="s">
        <v>551</v>
      </c>
      <c r="B137" s="68"/>
      <c r="C137" s="629"/>
      <c r="D137" s="607"/>
      <c r="E137" s="291" t="s">
        <v>599</v>
      </c>
      <c r="F137" s="196"/>
      <c r="G137" s="196"/>
      <c r="H137" s="196"/>
      <c r="I137" s="196"/>
      <c r="J137" s="196"/>
      <c r="K137" s="197"/>
      <c r="L137" s="345"/>
      <c r="M137" s="197" t="s">
        <v>783</v>
      </c>
      <c r="N137" s="638"/>
      <c r="O137" s="198"/>
      <c r="P137" s="198"/>
      <c r="Q137" s="567"/>
      <c r="R137" s="566"/>
      <c r="S137" s="197" t="s">
        <v>783</v>
      </c>
      <c r="T137" s="202"/>
      <c r="U137" s="612"/>
      <c r="V137" s="638"/>
      <c r="W137" s="198"/>
      <c r="X137" s="198"/>
      <c r="Y137" s="568"/>
      <c r="Z137" s="204"/>
      <c r="AA137" s="205"/>
      <c r="AB137" s="205">
        <v>22</v>
      </c>
      <c r="AC137" s="206"/>
      <c r="AD137" s="204"/>
      <c r="AE137" s="292"/>
      <c r="AF137" s="292"/>
      <c r="AG137" s="292"/>
      <c r="AH137" s="292"/>
      <c r="AI137" s="292"/>
      <c r="AJ137" s="292"/>
      <c r="AK137" s="292"/>
      <c r="AL137" s="292"/>
      <c r="AM137" s="292"/>
      <c r="AN137" s="292"/>
      <c r="AO137" s="205"/>
      <c r="AP137" s="205"/>
      <c r="AQ137" s="205"/>
      <c r="AR137" s="292" t="s">
        <v>48</v>
      </c>
      <c r="AS137" s="205"/>
      <c r="AT137" s="205"/>
      <c r="AU137" s="205"/>
      <c r="AV137" s="207"/>
      <c r="AW137" s="206"/>
      <c r="AY137" s="146">
        <f>SUM(Z137:AC137)</f>
        <v>22</v>
      </c>
    </row>
    <row r="138" spans="1:55" s="222" customFormat="1" ht="20.100000000000001" customHeight="1" thickBot="1" x14ac:dyDescent="0.3">
      <c r="A138" s="90"/>
      <c r="B138" s="27"/>
      <c r="C138" s="94"/>
      <c r="D138" s="94"/>
      <c r="E138" s="783" t="s">
        <v>4</v>
      </c>
      <c r="F138" s="784"/>
      <c r="G138" s="784"/>
      <c r="H138" s="785"/>
      <c r="I138" s="196"/>
      <c r="J138" s="200"/>
      <c r="K138" s="781"/>
      <c r="L138" s="781"/>
      <c r="M138" s="781"/>
      <c r="N138" s="781"/>
      <c r="O138" s="198"/>
      <c r="P138" s="198"/>
      <c r="Q138" s="199"/>
      <c r="R138" s="199"/>
      <c r="S138" s="784"/>
      <c r="T138" s="784"/>
      <c r="U138" s="784"/>
      <c r="V138" s="785"/>
      <c r="W138" s="780"/>
      <c r="X138" s="781"/>
      <c r="Y138" s="782"/>
      <c r="Z138" s="293" t="e">
        <f>SUM(Z14:Z137)</f>
        <v>#REF!</v>
      </c>
      <c r="AA138" s="294" t="e">
        <f>SUM(AA14:AA137)</f>
        <v>#REF!</v>
      </c>
      <c r="AB138" s="294" t="e">
        <f>SUM(AB14:AB137)</f>
        <v>#REF!</v>
      </c>
      <c r="AC138" s="295" t="e">
        <f>SUM(AC14:AC137)</f>
        <v>#REF!</v>
      </c>
      <c r="AD138" s="146"/>
      <c r="AE138" s="146"/>
      <c r="AF138" s="146"/>
      <c r="AG138" s="146"/>
      <c r="AH138" s="146"/>
      <c r="AI138" s="146"/>
      <c r="AJ138" s="146"/>
      <c r="AK138" s="146"/>
      <c r="AL138" s="146"/>
      <c r="AM138" s="146"/>
      <c r="AN138" s="146"/>
      <c r="AO138" s="146"/>
      <c r="AP138" s="146"/>
      <c r="AQ138" s="146"/>
      <c r="AR138" s="146"/>
      <c r="AS138" s="146"/>
      <c r="AT138" s="146"/>
      <c r="AU138" s="146"/>
      <c r="AV138" s="146"/>
      <c r="AW138" s="146"/>
      <c r="AX138" s="145"/>
      <c r="AY138" s="146"/>
      <c r="AZ138" s="147"/>
      <c r="BA138" s="146"/>
      <c r="BB138" s="148"/>
      <c r="BC138" s="148"/>
    </row>
    <row r="139" spans="1:55" ht="20.100000000000001" customHeight="1" x14ac:dyDescent="0.25">
      <c r="E139" s="296" t="s">
        <v>384</v>
      </c>
      <c r="F139" s="218" t="s">
        <v>757</v>
      </c>
      <c r="X139" s="2"/>
      <c r="Y139" s="2"/>
      <c r="Z139" s="2"/>
      <c r="AA139" s="2"/>
      <c r="AB139" s="2"/>
      <c r="AC139" s="2"/>
      <c r="AV139" s="145"/>
      <c r="AW139" s="145"/>
      <c r="AX139" s="146"/>
      <c r="AY139" s="147"/>
      <c r="AZ139" s="146"/>
      <c r="BA139" s="148"/>
      <c r="BC139" s="145"/>
    </row>
    <row r="140" spans="1:55" ht="20.100000000000001" customHeight="1" x14ac:dyDescent="0.25">
      <c r="F140" s="218" t="s">
        <v>781</v>
      </c>
    </row>
    <row r="141" spans="1:55" ht="20.100000000000001" customHeight="1" x14ac:dyDescent="0.25">
      <c r="F141" s="218" t="s">
        <v>758</v>
      </c>
    </row>
    <row r="142" spans="1:55" ht="20.100000000000001" customHeight="1" x14ac:dyDescent="0.25">
      <c r="F142" s="499" t="s">
        <v>945</v>
      </c>
    </row>
    <row r="143" spans="1:55" ht="20.100000000000001" customHeight="1" x14ac:dyDescent="0.25">
      <c r="F143" s="218" t="s">
        <v>398</v>
      </c>
    </row>
    <row r="144" spans="1:55" ht="20.100000000000001" customHeight="1" x14ac:dyDescent="0.25">
      <c r="D144" s="322"/>
    </row>
    <row r="145" spans="1:47" s="29" customFormat="1" ht="20.100000000000001" customHeight="1" x14ac:dyDescent="0.25">
      <c r="A145" s="81"/>
      <c r="B145" s="4"/>
      <c r="C145" s="94"/>
      <c r="D145" s="94"/>
      <c r="F145" s="130"/>
      <c r="G145" s="130"/>
      <c r="H145" s="130"/>
      <c r="I145" s="130"/>
      <c r="J145" s="130"/>
      <c r="K145" s="130"/>
      <c r="L145" s="129"/>
      <c r="M145" s="130"/>
      <c r="N145" s="129"/>
      <c r="O145" s="129"/>
      <c r="P145" s="129"/>
      <c r="Q145" s="130"/>
      <c r="R145" s="130"/>
      <c r="S145" s="130"/>
      <c r="T145" s="129"/>
      <c r="V145" s="129"/>
      <c r="W145" s="129"/>
      <c r="X145" s="129"/>
      <c r="Y145" s="130"/>
      <c r="Z145" s="130"/>
      <c r="AA145" s="130"/>
      <c r="AB145" s="130"/>
      <c r="AC145" s="130"/>
      <c r="AD145" s="130"/>
      <c r="AE145" s="130"/>
      <c r="AF145" s="130"/>
      <c r="AG145" s="130"/>
      <c r="AH145" s="130"/>
      <c r="AI145" s="130"/>
      <c r="AJ145" s="130"/>
      <c r="AK145" s="130"/>
      <c r="AL145" s="130"/>
      <c r="AM145" s="130"/>
      <c r="AN145" s="130"/>
      <c r="AO145" s="130"/>
      <c r="AQ145" s="130"/>
      <c r="AR145" s="216"/>
      <c r="AS145" s="216"/>
      <c r="AT145" s="216"/>
      <c r="AU145" s="216"/>
    </row>
  </sheetData>
  <autoFilter ref="A13:BC143" xr:uid="{00000000-0009-0000-0000-000002000000}"/>
  <mergeCells count="67">
    <mergeCell ref="B42:B44"/>
    <mergeCell ref="B61:B62"/>
    <mergeCell ref="B113:B114"/>
    <mergeCell ref="B117:B119"/>
    <mergeCell ref="B18:B19"/>
    <mergeCell ref="B30:B32"/>
    <mergeCell ref="E9:J9"/>
    <mergeCell ref="F1:L1"/>
    <mergeCell ref="E3:F3"/>
    <mergeCell ref="E5:J5"/>
    <mergeCell ref="E6:J6"/>
    <mergeCell ref="E7:J7"/>
    <mergeCell ref="L7:M7"/>
    <mergeCell ref="E8:J8"/>
    <mergeCell ref="L8:N8"/>
    <mergeCell ref="E138:H138"/>
    <mergeCell ref="K138:N138"/>
    <mergeCell ref="S138:V138"/>
    <mergeCell ref="H10:H13"/>
    <mergeCell ref="I10:I13"/>
    <mergeCell ref="J10:J13"/>
    <mergeCell ref="L132:L133"/>
    <mergeCell ref="S22:S23"/>
    <mergeCell ref="T22:T23"/>
    <mergeCell ref="W138:Y138"/>
    <mergeCell ref="AE10:AE13"/>
    <mergeCell ref="AA12:AA13"/>
    <mergeCell ref="AB12:AB13"/>
    <mergeCell ref="AC12:AC13"/>
    <mergeCell ref="AP10:AP13"/>
    <mergeCell ref="AG10:AG13"/>
    <mergeCell ref="AH10:AH13"/>
    <mergeCell ref="AI10:AI13"/>
    <mergeCell ref="AJ10:AJ13"/>
    <mergeCell ref="AK10:AK13"/>
    <mergeCell ref="AM10:AM13"/>
    <mergeCell ref="AN10:AN13"/>
    <mergeCell ref="AL10:AL13"/>
    <mergeCell ref="AV10:AV13"/>
    <mergeCell ref="AY10:AY13"/>
    <mergeCell ref="AZ10:AZ13"/>
    <mergeCell ref="BB10:BB13"/>
    <mergeCell ref="AQ10:AQ13"/>
    <mergeCell ref="AW10:AW13"/>
    <mergeCell ref="BC10:BC13"/>
    <mergeCell ref="K12:N12"/>
    <mergeCell ref="O12:Q12"/>
    <mergeCell ref="R12:V12"/>
    <mergeCell ref="W12:Y12"/>
    <mergeCell ref="Z12:Z13"/>
    <mergeCell ref="AO10:AO13"/>
    <mergeCell ref="AR10:AR13"/>
    <mergeCell ref="AS10:AS13"/>
    <mergeCell ref="AT10:AT13"/>
    <mergeCell ref="AU10:AU13"/>
    <mergeCell ref="K10:Q11"/>
    <mergeCell ref="R10:Y11"/>
    <mergeCell ref="Z10:AC11"/>
    <mergeCell ref="AD10:AD13"/>
    <mergeCell ref="AF10:AF13"/>
    <mergeCell ref="A10:A13"/>
    <mergeCell ref="E10:E13"/>
    <mergeCell ref="F10:F13"/>
    <mergeCell ref="G10:G13"/>
    <mergeCell ref="B10:B13"/>
    <mergeCell ref="C10:C13"/>
    <mergeCell ref="D10:D13"/>
  </mergeCells>
  <hyperlinks>
    <hyperlink ref="A48" r:id="rId1" xr:uid="{00000000-0004-0000-0200-000001000000}"/>
    <hyperlink ref="A103" r:id="rId2" display="Cedric Meyer" xr:uid="{00000000-0004-0000-0200-000002000000}"/>
    <hyperlink ref="A16" r:id="rId3" xr:uid="{00000000-0004-0000-0200-000003000000}"/>
    <hyperlink ref="A18" r:id="rId4" display="Annie Ray" xr:uid="{00000000-0004-0000-0200-000004000000}"/>
    <hyperlink ref="A20" r:id="rId5" xr:uid="{00000000-0004-0000-0200-000005000000}"/>
    <hyperlink ref="A24" r:id="rId6" xr:uid="{00000000-0004-0000-0200-000007000000}"/>
    <hyperlink ref="A30" r:id="rId7" display="Catherine Gerez" xr:uid="{00000000-0004-0000-0200-000008000000}"/>
    <hyperlink ref="A33" r:id="rId8" xr:uid="{00000000-0004-0000-0200-000009000000}"/>
    <hyperlink ref="A50" r:id="rId9" xr:uid="{00000000-0004-0000-0200-00000A000000}"/>
    <hyperlink ref="A54" r:id="rId10" display="Eric Charpentier" xr:uid="{00000000-0004-0000-0200-00000B000000}"/>
    <hyperlink ref="A57" r:id="rId11" xr:uid="{00000000-0004-0000-0200-00000C000000}"/>
    <hyperlink ref="A59" r:id="rId12" xr:uid="{00000000-0004-0000-0200-00000D000000}"/>
    <hyperlink ref="A63" r:id="rId13" xr:uid="{00000000-0004-0000-0200-00000E000000}"/>
    <hyperlink ref="A65" r:id="rId14" xr:uid="{00000000-0004-0000-0200-000010000000}"/>
    <hyperlink ref="A117" r:id="rId15" display="Eric Lewin, Pierre Gosselin" xr:uid="{00000000-0004-0000-0200-000014000000}"/>
    <hyperlink ref="A87" r:id="rId16" display="Mohamed Tourabi" xr:uid="{00000000-0004-0000-0200-000015000000}"/>
    <hyperlink ref="A89" r:id="rId17" xr:uid="{00000000-0004-0000-0200-000016000000}"/>
    <hyperlink ref="A120" r:id="rId18" xr:uid="{00000000-0004-0000-0200-000017000000}"/>
    <hyperlink ref="A101" r:id="rId19" xr:uid="{00000000-0004-0000-0200-00001A000000}"/>
    <hyperlink ref="A113" r:id="rId20" xr:uid="{00000000-0004-0000-0200-00001B000000}"/>
    <hyperlink ref="A115" r:id="rId21" xr:uid="{00000000-0004-0000-0200-00001C000000}"/>
    <hyperlink ref="A122" r:id="rId22" xr:uid="{00000000-0004-0000-0200-00001D000000}"/>
    <hyperlink ref="A45" r:id="rId23" xr:uid="{00000000-0004-0000-0200-00001E000000}"/>
    <hyperlink ref="A28" r:id="rId24" xr:uid="{00000000-0004-0000-0200-000023000000}"/>
    <hyperlink ref="A106" r:id="rId25" display="Béatrice JANIAUD" xr:uid="{00000000-0004-0000-0200-000024000000}"/>
    <hyperlink ref="A109" r:id="rId26" display="Julien Chevallier,  Adeline Leclercq Samson" xr:uid="{00000000-0004-0000-0200-000027000000}"/>
    <hyperlink ref="A42" r:id="rId27" display="Catherine Bougault et Anne Milet" xr:uid="{00000000-0004-0000-0200-000028000000}"/>
    <hyperlink ref="A111" r:id="rId28" xr:uid="{00000000-0004-0000-0200-000029000000}"/>
    <hyperlink ref="A93" r:id="rId29" display="Christophe Rambaud, Catherine Quilliet" xr:uid="{00000000-0004-0000-0200-00002A000000}"/>
    <hyperlink ref="A71" r:id="rId30" display="Catriona Maclean" xr:uid="{00000000-0004-0000-0200-00002D000000}"/>
    <hyperlink ref="A22" r:id="rId31" display="Dominique Schneider" xr:uid="{2318A73A-5725-455C-A8D6-3DCA6EEAF51A}"/>
    <hyperlink ref="A35" r:id="rId32" xr:uid="{8A12E0D0-EF9E-492A-BD1F-9ACFAE374BAC}"/>
    <hyperlink ref="A61" r:id="rId33" xr:uid="{61D1AA20-3E9E-4BF2-8DC1-BE1501B4CEA5}"/>
    <hyperlink ref="A67" r:id="rId34" xr:uid="{6E7A0DD4-9D90-4E32-BDB6-23D7B0FCE7BA}"/>
    <hyperlink ref="A73" r:id="rId35" display="Sara Checcoli" xr:uid="{A5FE256C-E5AA-4CB6-B447-F8C5E57BB6F6}"/>
    <hyperlink ref="A75" r:id="rId36" display="Estanislao Herscovich" xr:uid="{D930310F-BB6B-4032-8385-10BE72F4F30C}"/>
    <hyperlink ref="A77" r:id="rId37" xr:uid="{F8314114-5946-42AE-8FE9-9918FC037E97}"/>
    <hyperlink ref="A79" r:id="rId38" xr:uid="{609E0600-ED2D-4EB8-86C2-78D6A8229E73}"/>
    <hyperlink ref="A81" r:id="rId39" xr:uid="{26E96431-8568-4BE3-BFB0-E60E4E2ED0D4}"/>
    <hyperlink ref="A91" r:id="rId40" xr:uid="{9C3E5388-8D81-432C-BE39-0CF4A31CC97F}"/>
    <hyperlink ref="A95" r:id="rId41" xr:uid="{910984AD-7C35-4170-B7B8-755A9161B1C3}"/>
    <hyperlink ref="A99" r:id="rId42" xr:uid="{D7B56DC6-2D80-40EA-B2B1-B206D50D1FE0}"/>
    <hyperlink ref="A129" r:id="rId43" display="Samira Oulahal" xr:uid="{E0357A8B-A2A6-4884-9927-F09F6E10ED12}"/>
    <hyperlink ref="A132" r:id="rId44" xr:uid="{74F3ADB2-DC3D-4D89-B8E5-5B6E464260A8}"/>
  </hyperlinks>
  <printOptions horizontalCentered="1"/>
  <pageMargins left="0.11811023622047245" right="0.11811023622047245" top="0.35433070866141736" bottom="0.39370078740157483" header="0.31496062992125984" footer="0.31496062992125984"/>
  <pageSetup paperSize="9" scale="18" fitToHeight="3" orientation="landscape" cellComments="asDisplayed" r:id="rId45"/>
  <ignoredErrors>
    <ignoredError sqref="AY135 AY131" formula="1"/>
  </ignoredErrors>
  <drawing r:id="rId46"/>
  <legacyDrawing r:id="rId47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pageSetUpPr fitToPage="1"/>
  </sheetPr>
  <dimension ref="A1:BC218"/>
  <sheetViews>
    <sheetView topLeftCell="E73" zoomScale="81" zoomScaleNormal="81" zoomScaleSheetLayoutView="80" workbookViewId="0">
      <selection activeCell="F190" sqref="F190"/>
    </sheetView>
  </sheetViews>
  <sheetFormatPr baseColWidth="10" defaultColWidth="10.85546875" defaultRowHeight="15.75" x14ac:dyDescent="0.25"/>
  <cols>
    <col min="1" max="1" width="32.140625" style="84" customWidth="1"/>
    <col min="2" max="2" width="11.28515625" style="3" customWidth="1"/>
    <col min="3" max="4" width="27.42578125" style="94" customWidth="1"/>
    <col min="5" max="5" width="80.42578125" style="29" customWidth="1"/>
    <col min="6" max="6" width="31.140625" style="130" customWidth="1"/>
    <col min="7" max="7" width="14.42578125" style="130" customWidth="1"/>
    <col min="8" max="10" width="10.7109375" style="130" customWidth="1"/>
    <col min="11" max="11" width="24.42578125" style="130" bestFit="1" customWidth="1"/>
    <col min="12" max="12" width="10.7109375" style="129" customWidth="1"/>
    <col min="13" max="13" width="10.7109375" style="130" customWidth="1"/>
    <col min="14" max="16" width="10.7109375" style="129" customWidth="1"/>
    <col min="17" max="17" width="10.7109375" style="130" customWidth="1"/>
    <col min="18" max="18" width="17.7109375" style="130" customWidth="1"/>
    <col min="19" max="19" width="15.42578125" style="130" customWidth="1"/>
    <col min="20" max="20" width="10.7109375" style="129" customWidth="1"/>
    <col min="21" max="21" width="15.7109375" style="29" customWidth="1"/>
    <col min="22" max="24" width="10.7109375" style="129" customWidth="1"/>
    <col min="25" max="25" width="10.7109375" style="130" customWidth="1"/>
    <col min="26" max="29" width="11.42578125" style="130"/>
    <col min="30" max="49" width="10.85546875" style="130" customWidth="1"/>
    <col min="50" max="50" width="10.85546875" style="29" customWidth="1"/>
    <col min="51" max="51" width="11.42578125" style="130" customWidth="1"/>
    <col min="52" max="52" width="11.42578125" style="215" customWidth="1"/>
    <col min="53" max="53" width="11.42578125" style="130" customWidth="1"/>
    <col min="54" max="55" width="11.42578125" style="216" customWidth="1"/>
    <col min="56" max="16384" width="10.85546875" style="29"/>
  </cols>
  <sheetData>
    <row r="1" spans="1:55" ht="15" x14ac:dyDescent="0.25">
      <c r="B1" s="29"/>
      <c r="C1" s="282"/>
      <c r="D1" s="282"/>
      <c r="F1" s="715" t="s">
        <v>16</v>
      </c>
      <c r="G1" s="715"/>
      <c r="H1" s="715"/>
      <c r="I1" s="715"/>
      <c r="J1" s="715"/>
      <c r="K1" s="715"/>
      <c r="L1" s="715"/>
      <c r="M1" s="125"/>
      <c r="N1" s="125"/>
      <c r="O1" s="125"/>
      <c r="P1" s="29"/>
      <c r="Q1" s="29"/>
      <c r="R1" s="29"/>
      <c r="S1" s="29"/>
    </row>
    <row r="2" spans="1:55" ht="15" x14ac:dyDescent="0.25">
      <c r="B2" s="29"/>
      <c r="C2" s="282"/>
      <c r="D2" s="282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29"/>
      <c r="Q2" s="29"/>
      <c r="R2" s="29"/>
      <c r="S2" s="29"/>
    </row>
    <row r="3" spans="1:55" ht="15" x14ac:dyDescent="0.25">
      <c r="B3" s="29"/>
      <c r="C3" s="282"/>
      <c r="D3" s="282"/>
      <c r="E3" s="710" t="s">
        <v>420</v>
      </c>
      <c r="F3" s="710"/>
      <c r="G3" s="29"/>
      <c r="H3" s="29"/>
      <c r="I3" s="29"/>
      <c r="J3" s="29"/>
      <c r="K3" s="29"/>
      <c r="L3" s="29" t="s">
        <v>904</v>
      </c>
      <c r="M3" s="29"/>
      <c r="N3" s="29"/>
      <c r="O3" s="29"/>
      <c r="P3" s="29"/>
      <c r="Q3" s="29"/>
      <c r="R3" s="29"/>
      <c r="S3" s="29"/>
    </row>
    <row r="4" spans="1:55" thickBot="1" x14ac:dyDescent="0.3">
      <c r="B4" s="29"/>
      <c r="C4" s="282"/>
      <c r="D4" s="282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5" spans="1:55" s="33" customFormat="1" ht="20.100000000000001" customHeight="1" x14ac:dyDescent="0.25">
      <c r="A5" s="28"/>
      <c r="B5" s="29"/>
      <c r="C5" s="93"/>
      <c r="D5" s="93"/>
      <c r="E5" s="716" t="s">
        <v>407</v>
      </c>
      <c r="F5" s="717"/>
      <c r="G5" s="717"/>
      <c r="H5" s="717"/>
      <c r="I5" s="717"/>
      <c r="J5" s="717"/>
      <c r="K5" s="20" t="s">
        <v>408</v>
      </c>
      <c r="L5" s="20" t="s">
        <v>409</v>
      </c>
      <c r="M5" s="19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1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BA5" s="32"/>
      <c r="BB5" s="34"/>
      <c r="BC5" s="32"/>
    </row>
    <row r="6" spans="1:55" s="33" customFormat="1" ht="20.100000000000001" customHeight="1" x14ac:dyDescent="0.25">
      <c r="A6" s="28"/>
      <c r="B6" s="29"/>
      <c r="C6" s="93"/>
      <c r="D6" s="93"/>
      <c r="E6" s="709" t="s">
        <v>410</v>
      </c>
      <c r="F6" s="710"/>
      <c r="G6" s="710"/>
      <c r="H6" s="710"/>
      <c r="I6" s="710"/>
      <c r="J6" s="710"/>
      <c r="K6" s="17" t="s">
        <v>411</v>
      </c>
      <c r="L6" s="17" t="s">
        <v>412</v>
      </c>
      <c r="M6" s="18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6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BA6" s="32"/>
      <c r="BB6" s="34"/>
      <c r="BC6" s="32"/>
    </row>
    <row r="7" spans="1:55" s="33" customFormat="1" ht="20.100000000000001" customHeight="1" x14ac:dyDescent="0.25">
      <c r="A7" s="28"/>
      <c r="B7" s="29"/>
      <c r="C7" s="93"/>
      <c r="D7" s="93"/>
      <c r="E7" s="709" t="s">
        <v>413</v>
      </c>
      <c r="F7" s="710"/>
      <c r="G7" s="710"/>
      <c r="H7" s="710"/>
      <c r="I7" s="710"/>
      <c r="J7" s="710"/>
      <c r="K7" s="16" t="s">
        <v>414</v>
      </c>
      <c r="L7" s="711" t="s">
        <v>415</v>
      </c>
      <c r="M7" s="712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6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BA7" s="32"/>
      <c r="BB7" s="34"/>
      <c r="BC7" s="32"/>
    </row>
    <row r="8" spans="1:55" s="33" customFormat="1" ht="20.100000000000001" customHeight="1" x14ac:dyDescent="0.25">
      <c r="A8" s="28"/>
      <c r="B8" s="29"/>
      <c r="C8" s="93"/>
      <c r="D8" s="93"/>
      <c r="E8" s="709" t="s">
        <v>416</v>
      </c>
      <c r="F8" s="710"/>
      <c r="G8" s="710"/>
      <c r="H8" s="710"/>
      <c r="I8" s="710"/>
      <c r="J8" s="710"/>
      <c r="K8" s="17" t="s">
        <v>417</v>
      </c>
      <c r="L8" s="711" t="s">
        <v>418</v>
      </c>
      <c r="M8" s="712"/>
      <c r="N8" s="712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6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BA8" s="32"/>
      <c r="BB8" s="34"/>
      <c r="BC8" s="32"/>
    </row>
    <row r="9" spans="1:55" s="33" customFormat="1" ht="20.100000000000001" customHeight="1" thickBot="1" x14ac:dyDescent="0.3">
      <c r="A9" s="28"/>
      <c r="B9" s="29"/>
      <c r="C9" s="93"/>
      <c r="D9" s="93"/>
      <c r="E9" s="713" t="s">
        <v>419</v>
      </c>
      <c r="F9" s="714"/>
      <c r="G9" s="714"/>
      <c r="H9" s="714"/>
      <c r="I9" s="714"/>
      <c r="J9" s="714"/>
      <c r="K9" s="37"/>
      <c r="L9" s="22"/>
      <c r="M9" s="23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9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BA9" s="32"/>
      <c r="BB9" s="34"/>
      <c r="BC9" s="32"/>
    </row>
    <row r="10" spans="1:55" s="145" customFormat="1" ht="15" customHeight="1" x14ac:dyDescent="0.25">
      <c r="A10" s="671" t="s">
        <v>30</v>
      </c>
      <c r="B10" s="676" t="s">
        <v>396</v>
      </c>
      <c r="C10" s="664" t="s">
        <v>861</v>
      </c>
      <c r="D10" s="668" t="s">
        <v>862</v>
      </c>
      <c r="E10" s="655" t="s">
        <v>401</v>
      </c>
      <c r="F10" s="658" t="s">
        <v>22</v>
      </c>
      <c r="G10" s="658" t="s">
        <v>2</v>
      </c>
      <c r="H10" s="658" t="s">
        <v>0</v>
      </c>
      <c r="I10" s="685" t="s">
        <v>1</v>
      </c>
      <c r="J10" s="658" t="s">
        <v>17</v>
      </c>
      <c r="K10" s="679" t="s">
        <v>23</v>
      </c>
      <c r="L10" s="680"/>
      <c r="M10" s="680"/>
      <c r="N10" s="680"/>
      <c r="O10" s="680"/>
      <c r="P10" s="680"/>
      <c r="Q10" s="681"/>
      <c r="R10" s="679" t="s">
        <v>23</v>
      </c>
      <c r="S10" s="680"/>
      <c r="T10" s="680"/>
      <c r="U10" s="680"/>
      <c r="V10" s="680"/>
      <c r="W10" s="680"/>
      <c r="X10" s="680"/>
      <c r="Y10" s="681"/>
      <c r="Z10" s="689" t="s">
        <v>3</v>
      </c>
      <c r="AA10" s="690"/>
      <c r="AB10" s="690"/>
      <c r="AC10" s="691"/>
      <c r="AD10" s="760" t="s">
        <v>147</v>
      </c>
      <c r="AE10" s="797" t="s">
        <v>68</v>
      </c>
      <c r="AF10" s="754" t="s">
        <v>148</v>
      </c>
      <c r="AG10" s="774" t="s">
        <v>402</v>
      </c>
      <c r="AH10" s="774" t="s">
        <v>403</v>
      </c>
      <c r="AI10" s="754" t="s">
        <v>149</v>
      </c>
      <c r="AJ10" s="798" t="s">
        <v>404</v>
      </c>
      <c r="AK10" s="801" t="s">
        <v>150</v>
      </c>
      <c r="AL10" s="754" t="s">
        <v>405</v>
      </c>
      <c r="AM10" s="754" t="s">
        <v>82</v>
      </c>
      <c r="AN10" s="754" t="s">
        <v>385</v>
      </c>
      <c r="AO10" s="754" t="s">
        <v>153</v>
      </c>
      <c r="AP10" s="774" t="s">
        <v>152</v>
      </c>
      <c r="AQ10" s="774" t="s">
        <v>151</v>
      </c>
      <c r="AR10" s="774" t="s">
        <v>72</v>
      </c>
      <c r="AS10" s="794" t="s">
        <v>154</v>
      </c>
      <c r="AT10" s="760" t="s">
        <v>155</v>
      </c>
      <c r="AU10" s="754" t="s">
        <v>74</v>
      </c>
      <c r="AV10" s="794" t="s">
        <v>406</v>
      </c>
      <c r="AW10" s="757" t="s">
        <v>469</v>
      </c>
      <c r="AY10" s="763" t="s">
        <v>83</v>
      </c>
      <c r="AZ10" s="764" t="s">
        <v>86</v>
      </c>
      <c r="BA10" s="146"/>
      <c r="BB10" s="744" t="s">
        <v>84</v>
      </c>
      <c r="BC10" s="744" t="s">
        <v>85</v>
      </c>
    </row>
    <row r="11" spans="1:55" s="145" customFormat="1" ht="15.75" customHeight="1" thickBot="1" x14ac:dyDescent="0.3">
      <c r="A11" s="672"/>
      <c r="B11" s="677"/>
      <c r="C11" s="665"/>
      <c r="D11" s="669"/>
      <c r="E11" s="656"/>
      <c r="F11" s="659"/>
      <c r="G11" s="659"/>
      <c r="H11" s="659"/>
      <c r="I11" s="674"/>
      <c r="J11" s="674"/>
      <c r="K11" s="682"/>
      <c r="L11" s="683"/>
      <c r="M11" s="683"/>
      <c r="N11" s="683"/>
      <c r="O11" s="683"/>
      <c r="P11" s="683"/>
      <c r="Q11" s="684"/>
      <c r="R11" s="682"/>
      <c r="S11" s="683"/>
      <c r="T11" s="683"/>
      <c r="U11" s="683"/>
      <c r="V11" s="683"/>
      <c r="W11" s="683"/>
      <c r="X11" s="683"/>
      <c r="Y11" s="684"/>
      <c r="Z11" s="692"/>
      <c r="AA11" s="693"/>
      <c r="AB11" s="693"/>
      <c r="AC11" s="694"/>
      <c r="AD11" s="761"/>
      <c r="AE11" s="775"/>
      <c r="AF11" s="755"/>
      <c r="AG11" s="775"/>
      <c r="AH11" s="775"/>
      <c r="AI11" s="755"/>
      <c r="AJ11" s="799"/>
      <c r="AK11" s="802"/>
      <c r="AL11" s="755"/>
      <c r="AM11" s="755"/>
      <c r="AN11" s="755"/>
      <c r="AO11" s="755"/>
      <c r="AP11" s="775"/>
      <c r="AQ11" s="775"/>
      <c r="AR11" s="775"/>
      <c r="AS11" s="795"/>
      <c r="AT11" s="761"/>
      <c r="AU11" s="755"/>
      <c r="AV11" s="795"/>
      <c r="AW11" s="758"/>
      <c r="AY11" s="763"/>
      <c r="AZ11" s="764"/>
      <c r="BA11" s="146"/>
      <c r="BB11" s="744"/>
      <c r="BC11" s="744"/>
    </row>
    <row r="12" spans="1:55" s="145" customFormat="1" ht="15.75" customHeight="1" thickBot="1" x14ac:dyDescent="0.3">
      <c r="A12" s="672"/>
      <c r="B12" s="677"/>
      <c r="C12" s="665"/>
      <c r="D12" s="669"/>
      <c r="E12" s="656"/>
      <c r="F12" s="659"/>
      <c r="G12" s="659"/>
      <c r="H12" s="659"/>
      <c r="I12" s="674"/>
      <c r="J12" s="674"/>
      <c r="K12" s="661" t="s">
        <v>21</v>
      </c>
      <c r="L12" s="662"/>
      <c r="M12" s="662"/>
      <c r="N12" s="662"/>
      <c r="O12" s="661" t="s">
        <v>24</v>
      </c>
      <c r="P12" s="662"/>
      <c r="Q12" s="663"/>
      <c r="R12" s="661" t="s">
        <v>14</v>
      </c>
      <c r="S12" s="662"/>
      <c r="T12" s="662"/>
      <c r="U12" s="662"/>
      <c r="V12" s="662"/>
      <c r="W12" s="661" t="s">
        <v>24</v>
      </c>
      <c r="X12" s="662"/>
      <c r="Y12" s="663"/>
      <c r="Z12" s="695" t="s">
        <v>5</v>
      </c>
      <c r="AA12" s="697" t="s">
        <v>7</v>
      </c>
      <c r="AB12" s="699" t="s">
        <v>6</v>
      </c>
      <c r="AC12" s="701" t="s">
        <v>8</v>
      </c>
      <c r="AD12" s="761"/>
      <c r="AE12" s="775"/>
      <c r="AF12" s="755"/>
      <c r="AG12" s="775"/>
      <c r="AH12" s="775"/>
      <c r="AI12" s="755"/>
      <c r="AJ12" s="799"/>
      <c r="AK12" s="802"/>
      <c r="AL12" s="755"/>
      <c r="AM12" s="755"/>
      <c r="AN12" s="755"/>
      <c r="AO12" s="755"/>
      <c r="AP12" s="775"/>
      <c r="AQ12" s="775"/>
      <c r="AR12" s="775"/>
      <c r="AS12" s="795"/>
      <c r="AT12" s="761"/>
      <c r="AU12" s="755"/>
      <c r="AV12" s="795"/>
      <c r="AW12" s="758"/>
      <c r="AY12" s="763"/>
      <c r="AZ12" s="764"/>
      <c r="BA12" s="146"/>
      <c r="BB12" s="744"/>
      <c r="BC12" s="744"/>
    </row>
    <row r="13" spans="1:55" s="145" customFormat="1" ht="72" customHeight="1" thickBot="1" x14ac:dyDescent="0.3">
      <c r="A13" s="673"/>
      <c r="B13" s="678"/>
      <c r="C13" s="666"/>
      <c r="D13" s="670"/>
      <c r="E13" s="657"/>
      <c r="F13" s="660"/>
      <c r="G13" s="660"/>
      <c r="H13" s="660"/>
      <c r="I13" s="675"/>
      <c r="J13" s="675"/>
      <c r="K13" s="8" t="s">
        <v>25</v>
      </c>
      <c r="L13" s="9" t="s">
        <v>18</v>
      </c>
      <c r="M13" s="10" t="s">
        <v>26</v>
      </c>
      <c r="N13" s="348" t="s">
        <v>19</v>
      </c>
      <c r="O13" s="223" t="s">
        <v>15</v>
      </c>
      <c r="P13" s="224" t="s">
        <v>10</v>
      </c>
      <c r="Q13" s="1" t="s">
        <v>9</v>
      </c>
      <c r="R13" s="7" t="s">
        <v>27</v>
      </c>
      <c r="S13" s="21" t="s">
        <v>28</v>
      </c>
      <c r="T13" s="12" t="s">
        <v>18</v>
      </c>
      <c r="U13" s="13" t="s">
        <v>29</v>
      </c>
      <c r="V13" s="14" t="s">
        <v>20</v>
      </c>
      <c r="W13" s="223" t="s">
        <v>15</v>
      </c>
      <c r="X13" s="224" t="s">
        <v>10</v>
      </c>
      <c r="Y13" s="15" t="s">
        <v>9</v>
      </c>
      <c r="Z13" s="696"/>
      <c r="AA13" s="698"/>
      <c r="AB13" s="700"/>
      <c r="AC13" s="702"/>
      <c r="AD13" s="762"/>
      <c r="AE13" s="776"/>
      <c r="AF13" s="756"/>
      <c r="AG13" s="776"/>
      <c r="AH13" s="776"/>
      <c r="AI13" s="756"/>
      <c r="AJ13" s="800"/>
      <c r="AK13" s="803"/>
      <c r="AL13" s="756"/>
      <c r="AM13" s="756"/>
      <c r="AN13" s="756"/>
      <c r="AO13" s="756"/>
      <c r="AP13" s="776"/>
      <c r="AQ13" s="776"/>
      <c r="AR13" s="776"/>
      <c r="AS13" s="796"/>
      <c r="AT13" s="762"/>
      <c r="AU13" s="756"/>
      <c r="AV13" s="796"/>
      <c r="AW13" s="759"/>
      <c r="AY13" s="763"/>
      <c r="AZ13" s="764"/>
      <c r="BA13" s="146"/>
      <c r="BB13" s="744"/>
      <c r="BC13" s="744"/>
    </row>
    <row r="14" spans="1:55" s="145" customFormat="1" ht="20.100000000000001" customHeight="1" x14ac:dyDescent="0.25">
      <c r="A14" s="297" t="s">
        <v>716</v>
      </c>
      <c r="B14" s="54"/>
      <c r="C14" s="613" t="s">
        <v>868</v>
      </c>
      <c r="D14" s="605"/>
      <c r="E14" s="131" t="s">
        <v>717</v>
      </c>
      <c r="F14" s="132"/>
      <c r="G14" s="132" t="s">
        <v>239</v>
      </c>
      <c r="H14" s="132" t="s">
        <v>32</v>
      </c>
      <c r="I14" s="132">
        <v>3</v>
      </c>
      <c r="J14" s="132">
        <v>1</v>
      </c>
      <c r="K14" s="350" t="s">
        <v>76</v>
      </c>
      <c r="L14" s="135">
        <v>0.1</v>
      </c>
      <c r="M14" s="134"/>
      <c r="N14" s="637"/>
      <c r="O14" s="135"/>
      <c r="P14" s="135"/>
      <c r="Q14" s="136"/>
      <c r="R14" s="165" t="s">
        <v>9</v>
      </c>
      <c r="S14" s="134" t="s">
        <v>80</v>
      </c>
      <c r="T14" s="138">
        <v>0.05</v>
      </c>
      <c r="U14" s="137" t="s">
        <v>675</v>
      </c>
      <c r="V14" s="631">
        <v>0.5</v>
      </c>
      <c r="W14" s="135"/>
      <c r="X14" s="135"/>
      <c r="Y14" s="140" t="s">
        <v>39</v>
      </c>
      <c r="Z14" s="141">
        <v>6</v>
      </c>
      <c r="AA14" s="142"/>
      <c r="AB14" s="142">
        <v>6</v>
      </c>
      <c r="AC14" s="140">
        <v>16</v>
      </c>
      <c r="AD14" s="141"/>
      <c r="AE14" s="285"/>
      <c r="AF14" s="285"/>
      <c r="AG14" s="285"/>
      <c r="AH14" s="285"/>
      <c r="AI14" s="285"/>
      <c r="AJ14" s="285"/>
      <c r="AK14" s="285"/>
      <c r="AL14" s="285"/>
      <c r="AM14" s="285"/>
      <c r="AN14" s="285"/>
      <c r="AO14" s="142" t="s">
        <v>32</v>
      </c>
      <c r="AP14" s="142"/>
      <c r="AQ14" s="142"/>
      <c r="AR14" s="142"/>
      <c r="AS14" s="142"/>
      <c r="AT14" s="142"/>
      <c r="AU14" s="142"/>
      <c r="AV14" s="143"/>
      <c r="AW14" s="144"/>
      <c r="AY14" s="146">
        <f>SUM(Z14:AC14)</f>
        <v>28</v>
      </c>
      <c r="AZ14" s="147">
        <f>AY14/I14</f>
        <v>9.3333333333333339</v>
      </c>
      <c r="BA14" s="146"/>
      <c r="BB14" s="148">
        <f>L14+L15+L16+N14</f>
        <v>1</v>
      </c>
      <c r="BC14" s="148">
        <f>T14+T15+T16+V14</f>
        <v>1</v>
      </c>
    </row>
    <row r="15" spans="1:55" s="145" customFormat="1" ht="20.100000000000001" customHeight="1" x14ac:dyDescent="0.25">
      <c r="A15" s="24"/>
      <c r="B15" s="54"/>
      <c r="C15" s="627"/>
      <c r="D15" s="100"/>
      <c r="E15" s="172"/>
      <c r="F15" s="173"/>
      <c r="G15" s="173"/>
      <c r="H15" s="181"/>
      <c r="I15" s="173"/>
      <c r="J15" s="173"/>
      <c r="K15" s="178" t="s">
        <v>8</v>
      </c>
      <c r="L15" s="177">
        <v>0.45</v>
      </c>
      <c r="M15" s="174"/>
      <c r="N15" s="175"/>
      <c r="O15" s="177"/>
      <c r="P15" s="177"/>
      <c r="Q15" s="146"/>
      <c r="R15" s="178"/>
      <c r="S15" s="174" t="s">
        <v>80</v>
      </c>
      <c r="T15" s="179">
        <v>0.22500000000000001</v>
      </c>
      <c r="U15" s="178"/>
      <c r="V15" s="176"/>
      <c r="W15" s="177"/>
      <c r="X15" s="177"/>
      <c r="Y15" s="181"/>
      <c r="Z15" s="182"/>
      <c r="AA15" s="185"/>
      <c r="AB15" s="185"/>
      <c r="AC15" s="184"/>
      <c r="AD15" s="182"/>
      <c r="AE15" s="190"/>
      <c r="AF15" s="190"/>
      <c r="AG15" s="190"/>
      <c r="AH15" s="190"/>
      <c r="AI15" s="190"/>
      <c r="AJ15" s="190"/>
      <c r="AK15" s="190"/>
      <c r="AL15" s="190"/>
      <c r="AM15" s="190"/>
      <c r="AN15" s="190"/>
      <c r="AO15" s="185" t="s">
        <v>32</v>
      </c>
      <c r="AP15" s="185"/>
      <c r="AQ15" s="185"/>
      <c r="AR15" s="185"/>
      <c r="AS15" s="185"/>
      <c r="AT15" s="185"/>
      <c r="AU15" s="185"/>
      <c r="AV15" s="183"/>
      <c r="AW15" s="184"/>
      <c r="AY15" s="146"/>
      <c r="AZ15" s="147"/>
      <c r="BA15" s="146"/>
      <c r="BB15" s="148"/>
      <c r="BC15" s="148"/>
    </row>
    <row r="16" spans="1:55" s="145" customFormat="1" ht="20.100000000000001" customHeight="1" x14ac:dyDescent="0.25">
      <c r="A16" s="26"/>
      <c r="B16" s="53"/>
      <c r="C16" s="626"/>
      <c r="D16" s="99"/>
      <c r="E16" s="149"/>
      <c r="F16" s="150"/>
      <c r="G16" s="150"/>
      <c r="H16" s="151"/>
      <c r="I16" s="150"/>
      <c r="J16" s="150"/>
      <c r="K16" s="351" t="s">
        <v>77</v>
      </c>
      <c r="L16" s="154">
        <v>0.45</v>
      </c>
      <c r="M16" s="609"/>
      <c r="N16" s="611"/>
      <c r="O16" s="154"/>
      <c r="P16" s="154"/>
      <c r="Q16" s="155"/>
      <c r="R16" s="156"/>
      <c r="S16" s="152" t="s">
        <v>80</v>
      </c>
      <c r="T16" s="157">
        <v>0.22500000000000001</v>
      </c>
      <c r="U16" s="156"/>
      <c r="V16" s="153"/>
      <c r="W16" s="154"/>
      <c r="X16" s="154"/>
      <c r="Y16" s="151"/>
      <c r="Z16" s="62"/>
      <c r="AA16" s="63"/>
      <c r="AB16" s="63"/>
      <c r="AC16" s="151"/>
      <c r="AD16" s="62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O16" s="63" t="s">
        <v>32</v>
      </c>
      <c r="AP16" s="63"/>
      <c r="AQ16" s="63"/>
      <c r="AR16" s="63"/>
      <c r="AS16" s="63"/>
      <c r="AT16" s="63"/>
      <c r="AU16" s="63"/>
      <c r="AV16" s="70"/>
      <c r="AW16" s="64"/>
      <c r="AY16" s="146"/>
      <c r="AZ16" s="147"/>
      <c r="BA16" s="146"/>
      <c r="BB16" s="148"/>
      <c r="BC16" s="148"/>
    </row>
    <row r="17" spans="1:55" s="145" customFormat="1" ht="20.100000000000001" customHeight="1" x14ac:dyDescent="0.25">
      <c r="A17" s="25" t="s">
        <v>367</v>
      </c>
      <c r="B17" s="52"/>
      <c r="C17" s="123" t="s">
        <v>867</v>
      </c>
      <c r="D17" s="98"/>
      <c r="E17" s="159" t="s">
        <v>285</v>
      </c>
      <c r="F17" s="160"/>
      <c r="G17" s="160" t="s">
        <v>240</v>
      </c>
      <c r="H17" s="160" t="s">
        <v>32</v>
      </c>
      <c r="I17" s="160">
        <v>6</v>
      </c>
      <c r="J17" s="160">
        <v>2</v>
      </c>
      <c r="K17" s="165" t="s">
        <v>723</v>
      </c>
      <c r="L17" s="365">
        <v>0.2</v>
      </c>
      <c r="M17" s="608" t="s">
        <v>676</v>
      </c>
      <c r="N17" s="610">
        <v>0.6</v>
      </c>
      <c r="O17" s="163"/>
      <c r="P17" s="163"/>
      <c r="Q17" s="164" t="s">
        <v>39</v>
      </c>
      <c r="R17" s="165" t="s">
        <v>9</v>
      </c>
      <c r="S17" s="161" t="s">
        <v>80</v>
      </c>
      <c r="T17" s="169">
        <v>0.2</v>
      </c>
      <c r="U17" s="165" t="s">
        <v>676</v>
      </c>
      <c r="V17" s="162">
        <v>0.6</v>
      </c>
      <c r="W17" s="163"/>
      <c r="X17" s="163"/>
      <c r="Y17" s="167" t="s">
        <v>39</v>
      </c>
      <c r="Z17" s="59">
        <v>27</v>
      </c>
      <c r="AA17" s="60"/>
      <c r="AB17" s="60">
        <v>12</v>
      </c>
      <c r="AC17" s="167">
        <v>18</v>
      </c>
      <c r="AD17" s="59" t="s">
        <v>32</v>
      </c>
      <c r="AE17" s="188"/>
      <c r="AF17" s="188"/>
      <c r="AG17" s="188"/>
      <c r="AH17" s="188"/>
      <c r="AI17" s="188"/>
      <c r="AJ17" s="188"/>
      <c r="AK17" s="188"/>
      <c r="AL17" s="188"/>
      <c r="AM17" s="188"/>
      <c r="AN17" s="188"/>
      <c r="AO17" s="60"/>
      <c r="AP17" s="60"/>
      <c r="AQ17" s="60"/>
      <c r="AR17" s="60"/>
      <c r="AS17" s="60"/>
      <c r="AT17" s="60"/>
      <c r="AU17" s="60"/>
      <c r="AV17" s="69"/>
      <c r="AW17" s="61"/>
      <c r="AY17" s="146">
        <f>SUM(Z17:AC17)</f>
        <v>57</v>
      </c>
      <c r="AZ17" s="147">
        <f>AY17/I17</f>
        <v>9.5</v>
      </c>
      <c r="BA17" s="146"/>
      <c r="BB17" s="148">
        <f>L17+L18+N17</f>
        <v>1</v>
      </c>
      <c r="BC17" s="148">
        <f>T17+T18+V17</f>
        <v>1</v>
      </c>
    </row>
    <row r="18" spans="1:55" s="145" customFormat="1" ht="20.100000000000001" customHeight="1" x14ac:dyDescent="0.25">
      <c r="A18" s="108"/>
      <c r="B18" s="2"/>
      <c r="C18" s="124"/>
      <c r="D18" s="606"/>
      <c r="E18" s="149"/>
      <c r="F18" s="150"/>
      <c r="G18" s="150"/>
      <c r="H18" s="151"/>
      <c r="I18" s="150"/>
      <c r="J18" s="150"/>
      <c r="K18" s="156" t="s">
        <v>722</v>
      </c>
      <c r="L18" s="367">
        <v>0.2</v>
      </c>
      <c r="M18" s="609"/>
      <c r="N18" s="611"/>
      <c r="O18" s="154"/>
      <c r="P18" s="154"/>
      <c r="Q18" s="155"/>
      <c r="R18" s="156"/>
      <c r="S18" s="152" t="s">
        <v>80</v>
      </c>
      <c r="T18" s="171">
        <v>0.2</v>
      </c>
      <c r="U18" s="156"/>
      <c r="V18" s="153"/>
      <c r="W18" s="154"/>
      <c r="X18" s="154"/>
      <c r="Y18" s="151"/>
      <c r="Z18" s="62"/>
      <c r="AA18" s="63"/>
      <c r="AB18" s="63"/>
      <c r="AC18" s="151"/>
      <c r="AD18" s="62" t="s">
        <v>32</v>
      </c>
      <c r="AE18" s="189"/>
      <c r="AF18" s="189"/>
      <c r="AG18" s="189"/>
      <c r="AH18" s="189"/>
      <c r="AI18" s="189"/>
      <c r="AJ18" s="189"/>
      <c r="AK18" s="189"/>
      <c r="AL18" s="189"/>
      <c r="AM18" s="189"/>
      <c r="AN18" s="189"/>
      <c r="AO18" s="63"/>
      <c r="AP18" s="63"/>
      <c r="AQ18" s="63"/>
      <c r="AR18" s="63"/>
      <c r="AS18" s="63"/>
      <c r="AT18" s="63"/>
      <c r="AU18" s="63"/>
      <c r="AV18" s="70"/>
      <c r="AW18" s="64"/>
      <c r="AY18" s="146"/>
      <c r="AZ18" s="147"/>
      <c r="BA18" s="146"/>
      <c r="BB18" s="148"/>
      <c r="BC18" s="148"/>
    </row>
    <row r="19" spans="1:55" s="145" customFormat="1" ht="20.100000000000001" customHeight="1" x14ac:dyDescent="0.25">
      <c r="A19" s="25" t="s">
        <v>392</v>
      </c>
      <c r="B19" s="52"/>
      <c r="C19" s="123" t="s">
        <v>866</v>
      </c>
      <c r="D19" s="461"/>
      <c r="E19" s="159" t="s">
        <v>286</v>
      </c>
      <c r="F19" s="160" t="s">
        <v>786</v>
      </c>
      <c r="G19" s="160" t="s">
        <v>241</v>
      </c>
      <c r="H19" s="167" t="s">
        <v>47</v>
      </c>
      <c r="I19" s="160">
        <v>6</v>
      </c>
      <c r="J19" s="160">
        <v>2</v>
      </c>
      <c r="K19" s="165" t="s">
        <v>77</v>
      </c>
      <c r="L19" s="365">
        <v>0.25</v>
      </c>
      <c r="M19" s="608" t="s">
        <v>675</v>
      </c>
      <c r="N19" s="610">
        <v>0.5</v>
      </c>
      <c r="O19" s="163"/>
      <c r="P19" s="163"/>
      <c r="Q19" s="164" t="s">
        <v>39</v>
      </c>
      <c r="R19" s="165" t="s">
        <v>9</v>
      </c>
      <c r="S19" s="161" t="s">
        <v>80</v>
      </c>
      <c r="T19" s="162">
        <v>0.25</v>
      </c>
      <c r="U19" s="165" t="s">
        <v>675</v>
      </c>
      <c r="V19" s="162">
        <v>0.5</v>
      </c>
      <c r="W19" s="163"/>
      <c r="X19" s="163"/>
      <c r="Y19" s="167" t="s">
        <v>39</v>
      </c>
      <c r="Z19" s="59">
        <v>19.5</v>
      </c>
      <c r="AA19" s="60"/>
      <c r="AB19" s="60">
        <v>21</v>
      </c>
      <c r="AC19" s="61">
        <v>8</v>
      </c>
      <c r="AD19" s="59" t="s">
        <v>32</v>
      </c>
      <c r="AE19" s="188" t="s">
        <v>32</v>
      </c>
      <c r="AF19" s="188" t="s">
        <v>32</v>
      </c>
      <c r="AG19" s="188"/>
      <c r="AH19" s="188"/>
      <c r="AI19" s="188"/>
      <c r="AJ19" s="188"/>
      <c r="AK19" s="188"/>
      <c r="AL19" s="188"/>
      <c r="AM19" s="188"/>
      <c r="AN19" s="188"/>
      <c r="AO19" s="60"/>
      <c r="AP19" s="60"/>
      <c r="AQ19" s="60"/>
      <c r="AR19" s="60"/>
      <c r="AS19" s="60"/>
      <c r="AT19" s="60"/>
      <c r="AU19" s="60"/>
      <c r="AV19" s="69"/>
      <c r="AW19" s="61" t="s">
        <v>39</v>
      </c>
      <c r="AY19" s="146">
        <f>SUM(Z19:AC19)</f>
        <v>48.5</v>
      </c>
      <c r="AZ19" s="147">
        <f>AY19/I19</f>
        <v>8.0833333333333339</v>
      </c>
      <c r="BA19" s="146"/>
      <c r="BB19" s="148">
        <f>L19+L20+N19</f>
        <v>1</v>
      </c>
      <c r="BC19" s="148">
        <f>T19+T20+V19</f>
        <v>1</v>
      </c>
    </row>
    <row r="20" spans="1:55" s="145" customFormat="1" ht="20.100000000000001" customHeight="1" x14ac:dyDescent="0.25">
      <c r="A20" s="108"/>
      <c r="B20" s="2"/>
      <c r="C20" s="124"/>
      <c r="D20" s="606"/>
      <c r="E20" s="172"/>
      <c r="F20" s="173"/>
      <c r="G20" s="173"/>
      <c r="H20" s="173"/>
      <c r="I20" s="173"/>
      <c r="J20" s="173"/>
      <c r="K20" s="178" t="s">
        <v>688</v>
      </c>
      <c r="L20" s="378">
        <v>0.25</v>
      </c>
      <c r="M20" s="174"/>
      <c r="N20" s="175"/>
      <c r="O20" s="177"/>
      <c r="P20" s="177"/>
      <c r="Q20" s="146"/>
      <c r="R20" s="178"/>
      <c r="S20" s="174" t="s">
        <v>80</v>
      </c>
      <c r="T20" s="176">
        <v>0.25</v>
      </c>
      <c r="U20" s="178"/>
      <c r="V20" s="176"/>
      <c r="W20" s="177"/>
      <c r="X20" s="177"/>
      <c r="Y20" s="181"/>
      <c r="Z20" s="182"/>
      <c r="AA20" s="185"/>
      <c r="AB20" s="185"/>
      <c r="AC20" s="181"/>
      <c r="AD20" s="182" t="s">
        <v>32</v>
      </c>
      <c r="AE20" s="190" t="s">
        <v>32</v>
      </c>
      <c r="AF20" s="190" t="s">
        <v>32</v>
      </c>
      <c r="AG20" s="190"/>
      <c r="AH20" s="190"/>
      <c r="AI20" s="190"/>
      <c r="AJ20" s="190"/>
      <c r="AK20" s="190"/>
      <c r="AL20" s="190"/>
      <c r="AM20" s="190"/>
      <c r="AN20" s="190"/>
      <c r="AO20" s="185"/>
      <c r="AP20" s="185"/>
      <c r="AQ20" s="185"/>
      <c r="AR20" s="185"/>
      <c r="AS20" s="185"/>
      <c r="AT20" s="185"/>
      <c r="AU20" s="185"/>
      <c r="AV20" s="183"/>
      <c r="AW20" s="184" t="s">
        <v>39</v>
      </c>
      <c r="AY20" s="146"/>
      <c r="AZ20" s="147"/>
      <c r="BA20" s="146"/>
      <c r="BB20" s="148"/>
      <c r="BC20" s="148"/>
    </row>
    <row r="21" spans="1:55" s="145" customFormat="1" ht="20.100000000000001" customHeight="1" x14ac:dyDescent="0.25">
      <c r="A21" s="25" t="s">
        <v>386</v>
      </c>
      <c r="B21" s="52"/>
      <c r="C21" s="123" t="s">
        <v>868</v>
      </c>
      <c r="D21" s="461"/>
      <c r="E21" s="159" t="s">
        <v>287</v>
      </c>
      <c r="F21" s="160"/>
      <c r="G21" s="160" t="s">
        <v>242</v>
      </c>
      <c r="H21" s="160" t="s">
        <v>39</v>
      </c>
      <c r="I21" s="160">
        <v>6</v>
      </c>
      <c r="J21" s="160">
        <v>2</v>
      </c>
      <c r="K21" s="165" t="s">
        <v>32</v>
      </c>
      <c r="L21" s="365">
        <v>7.4999999999999997E-2</v>
      </c>
      <c r="M21" s="608"/>
      <c r="N21" s="610"/>
      <c r="O21" s="163"/>
      <c r="P21" s="163"/>
      <c r="Q21" s="164"/>
      <c r="R21" s="165" t="s">
        <v>80</v>
      </c>
      <c r="S21" s="161" t="s">
        <v>9</v>
      </c>
      <c r="T21" s="170"/>
      <c r="U21" s="165"/>
      <c r="V21" s="162"/>
      <c r="W21" s="163"/>
      <c r="X21" s="163"/>
      <c r="Y21" s="167" t="s">
        <v>39</v>
      </c>
      <c r="Z21" s="59">
        <v>1.5</v>
      </c>
      <c r="AA21" s="60"/>
      <c r="AB21" s="60">
        <v>6</v>
      </c>
      <c r="AC21" s="61">
        <v>50</v>
      </c>
      <c r="AD21" s="59" t="s">
        <v>39</v>
      </c>
      <c r="AE21" s="188"/>
      <c r="AF21" s="188"/>
      <c r="AG21" s="188"/>
      <c r="AH21" s="188"/>
      <c r="AI21" s="188"/>
      <c r="AJ21" s="188"/>
      <c r="AK21" s="188"/>
      <c r="AL21" s="188"/>
      <c r="AM21" s="188"/>
      <c r="AN21" s="188"/>
      <c r="AO21" s="60"/>
      <c r="AP21" s="60"/>
      <c r="AQ21" s="60"/>
      <c r="AR21" s="60"/>
      <c r="AS21" s="60"/>
      <c r="AT21" s="60"/>
      <c r="AU21" s="60"/>
      <c r="AV21" s="69"/>
      <c r="AW21" s="61"/>
      <c r="AY21" s="146">
        <f>SUM(Z21:AC21)</f>
        <v>57.5</v>
      </c>
      <c r="AZ21" s="147">
        <f>AY21/I21</f>
        <v>9.5833333333333339</v>
      </c>
      <c r="BA21" s="146"/>
      <c r="BB21" s="148">
        <f>L21+L22+L23+L24+N21</f>
        <v>1</v>
      </c>
      <c r="BC21" s="148">
        <f>T21+T22+T23+T24+V21</f>
        <v>1</v>
      </c>
    </row>
    <row r="22" spans="1:55" s="145" customFormat="1" ht="20.100000000000001" customHeight="1" x14ac:dyDescent="0.25">
      <c r="A22" s="108"/>
      <c r="B22" s="2"/>
      <c r="C22" s="124"/>
      <c r="D22" s="606"/>
      <c r="E22" s="172"/>
      <c r="F22" s="173"/>
      <c r="G22" s="173"/>
      <c r="H22" s="173"/>
      <c r="I22" s="173"/>
      <c r="J22" s="173"/>
      <c r="K22" s="178" t="s">
        <v>32</v>
      </c>
      <c r="L22" s="378">
        <v>7.4999999999999997E-2</v>
      </c>
      <c r="M22" s="174"/>
      <c r="N22" s="175"/>
      <c r="O22" s="177"/>
      <c r="P22" s="177"/>
      <c r="Q22" s="146"/>
      <c r="R22" s="178"/>
      <c r="S22" s="174" t="s">
        <v>9</v>
      </c>
      <c r="T22" s="179"/>
      <c r="U22" s="178"/>
      <c r="V22" s="176"/>
      <c r="W22" s="177"/>
      <c r="X22" s="177"/>
      <c r="Y22" s="181"/>
      <c r="Z22" s="182"/>
      <c r="AA22" s="185"/>
      <c r="AB22" s="185"/>
      <c r="AC22" s="184"/>
      <c r="AD22" s="182" t="s">
        <v>39</v>
      </c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85"/>
      <c r="AP22" s="185"/>
      <c r="AQ22" s="185"/>
      <c r="AR22" s="185"/>
      <c r="AS22" s="185"/>
      <c r="AT22" s="185"/>
      <c r="AU22" s="185"/>
      <c r="AV22" s="183"/>
      <c r="AW22" s="184"/>
      <c r="AY22" s="146"/>
      <c r="AZ22" s="147"/>
      <c r="BA22" s="146"/>
      <c r="BB22" s="148"/>
      <c r="BC22" s="148"/>
    </row>
    <row r="23" spans="1:55" s="145" customFormat="1" ht="20.100000000000001" customHeight="1" x14ac:dyDescent="0.25">
      <c r="A23" s="108"/>
      <c r="B23" s="2"/>
      <c r="C23" s="124"/>
      <c r="D23" s="606"/>
      <c r="E23" s="172"/>
      <c r="F23" s="173"/>
      <c r="G23" s="173"/>
      <c r="H23" s="181"/>
      <c r="I23" s="173"/>
      <c r="J23" s="173"/>
      <c r="K23" s="178" t="s">
        <v>146</v>
      </c>
      <c r="L23" s="378">
        <v>0.4</v>
      </c>
      <c r="M23" s="174"/>
      <c r="N23" s="175"/>
      <c r="O23" s="177"/>
      <c r="P23" s="177"/>
      <c r="Q23" s="146"/>
      <c r="R23" s="178"/>
      <c r="S23" s="174" t="s">
        <v>80</v>
      </c>
      <c r="T23" s="175">
        <v>0.5</v>
      </c>
      <c r="U23" s="178"/>
      <c r="V23" s="176"/>
      <c r="W23" s="177"/>
      <c r="X23" s="177"/>
      <c r="Y23" s="181"/>
      <c r="Z23" s="182"/>
      <c r="AA23" s="185"/>
      <c r="AB23" s="185"/>
      <c r="AC23" s="184"/>
      <c r="AD23" s="182" t="s">
        <v>39</v>
      </c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O23" s="185"/>
      <c r="AP23" s="185"/>
      <c r="AQ23" s="185"/>
      <c r="AR23" s="185"/>
      <c r="AS23" s="185"/>
      <c r="AT23" s="185"/>
      <c r="AU23" s="185"/>
      <c r="AV23" s="183"/>
      <c r="AW23" s="184"/>
      <c r="AY23" s="146"/>
      <c r="AZ23" s="147"/>
      <c r="BA23" s="146"/>
      <c r="BB23" s="148"/>
      <c r="BC23" s="148"/>
    </row>
    <row r="24" spans="1:55" s="145" customFormat="1" ht="20.100000000000001" customHeight="1" x14ac:dyDescent="0.25">
      <c r="A24" s="108"/>
      <c r="B24" s="2"/>
      <c r="C24" s="124"/>
      <c r="D24" s="606"/>
      <c r="E24" s="149"/>
      <c r="F24" s="150"/>
      <c r="G24" s="150"/>
      <c r="H24" s="150"/>
      <c r="I24" s="150"/>
      <c r="J24" s="150"/>
      <c r="K24" s="156" t="s">
        <v>682</v>
      </c>
      <c r="L24" s="367">
        <v>0.45</v>
      </c>
      <c r="M24" s="609"/>
      <c r="N24" s="611"/>
      <c r="O24" s="154"/>
      <c r="P24" s="154"/>
      <c r="Q24" s="155"/>
      <c r="R24" s="156"/>
      <c r="S24" s="152" t="s">
        <v>80</v>
      </c>
      <c r="T24" s="171">
        <v>0.5</v>
      </c>
      <c r="U24" s="156"/>
      <c r="V24" s="153"/>
      <c r="W24" s="154"/>
      <c r="X24" s="154"/>
      <c r="Y24" s="151"/>
      <c r="Z24" s="62"/>
      <c r="AA24" s="63"/>
      <c r="AB24" s="63"/>
      <c r="AC24" s="64"/>
      <c r="AD24" s="62" t="s">
        <v>39</v>
      </c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63"/>
      <c r="AP24" s="63"/>
      <c r="AQ24" s="63"/>
      <c r="AR24" s="63"/>
      <c r="AS24" s="63"/>
      <c r="AT24" s="63"/>
      <c r="AU24" s="63"/>
      <c r="AV24" s="70"/>
      <c r="AW24" s="64"/>
      <c r="AY24" s="146"/>
      <c r="AZ24" s="147"/>
      <c r="BA24" s="146"/>
      <c r="BB24" s="148"/>
      <c r="BC24" s="148"/>
    </row>
    <row r="25" spans="1:55" s="145" customFormat="1" ht="20.100000000000001" customHeight="1" x14ac:dyDescent="0.25">
      <c r="A25" s="25" t="s">
        <v>338</v>
      </c>
      <c r="B25" s="52"/>
      <c r="C25" s="123" t="s">
        <v>866</v>
      </c>
      <c r="D25" s="461"/>
      <c r="E25" s="392" t="s">
        <v>288</v>
      </c>
      <c r="F25" s="160"/>
      <c r="G25" s="160" t="s">
        <v>243</v>
      </c>
      <c r="H25" s="160" t="s">
        <v>32</v>
      </c>
      <c r="I25" s="160">
        <v>6</v>
      </c>
      <c r="J25" s="160">
        <v>2</v>
      </c>
      <c r="K25" s="388" t="s">
        <v>688</v>
      </c>
      <c r="L25" s="365">
        <v>0.25</v>
      </c>
      <c r="M25" s="608" t="s">
        <v>675</v>
      </c>
      <c r="N25" s="610">
        <v>0.5</v>
      </c>
      <c r="O25" s="163"/>
      <c r="P25" s="163"/>
      <c r="Q25" s="164" t="s">
        <v>39</v>
      </c>
      <c r="R25" s="165" t="s">
        <v>9</v>
      </c>
      <c r="S25" s="161" t="s">
        <v>80</v>
      </c>
      <c r="T25" s="169">
        <v>0.25</v>
      </c>
      <c r="U25" s="165" t="s">
        <v>675</v>
      </c>
      <c r="V25" s="162">
        <v>0.5</v>
      </c>
      <c r="W25" s="163"/>
      <c r="X25" s="163"/>
      <c r="Y25" s="167" t="s">
        <v>39</v>
      </c>
      <c r="Z25" s="59">
        <v>24</v>
      </c>
      <c r="AA25" s="60"/>
      <c r="AB25" s="60">
        <v>18</v>
      </c>
      <c r="AC25" s="61">
        <v>18</v>
      </c>
      <c r="AD25" s="59"/>
      <c r="AE25" s="188"/>
      <c r="AF25" s="188" t="s">
        <v>32</v>
      </c>
      <c r="AG25" s="188"/>
      <c r="AH25" s="188"/>
      <c r="AI25" s="188"/>
      <c r="AJ25" s="188"/>
      <c r="AK25" s="188"/>
      <c r="AL25" s="188"/>
      <c r="AM25" s="188"/>
      <c r="AN25" s="188"/>
      <c r="AO25" s="60"/>
      <c r="AP25" s="60"/>
      <c r="AQ25" s="60"/>
      <c r="AR25" s="60"/>
      <c r="AS25" s="60"/>
      <c r="AT25" s="60"/>
      <c r="AU25" s="60"/>
      <c r="AV25" s="69"/>
      <c r="AW25" s="61"/>
      <c r="AY25" s="146">
        <f>SUM(Z25:AC25)</f>
        <v>60</v>
      </c>
      <c r="AZ25" s="147">
        <f>AY25/I25</f>
        <v>10</v>
      </c>
      <c r="BA25" s="146"/>
      <c r="BB25" s="148">
        <f>L25+L26+N25</f>
        <v>1</v>
      </c>
      <c r="BC25" s="148">
        <f>T25+T26+V25</f>
        <v>1</v>
      </c>
    </row>
    <row r="26" spans="1:55" s="145" customFormat="1" ht="20.100000000000001" customHeight="1" x14ac:dyDescent="0.25">
      <c r="A26" s="108"/>
      <c r="B26" s="2"/>
      <c r="C26" s="124"/>
      <c r="D26" s="606"/>
      <c r="E26" s="393"/>
      <c r="F26" s="150"/>
      <c r="G26" s="150"/>
      <c r="H26" s="150"/>
      <c r="I26" s="150"/>
      <c r="J26" s="150"/>
      <c r="K26" s="156" t="s">
        <v>77</v>
      </c>
      <c r="L26" s="367">
        <v>0.25</v>
      </c>
      <c r="M26" s="609"/>
      <c r="N26" s="611"/>
      <c r="O26" s="154"/>
      <c r="P26" s="154"/>
      <c r="Q26" s="155"/>
      <c r="R26" s="156"/>
      <c r="S26" s="152" t="s">
        <v>80</v>
      </c>
      <c r="T26" s="171">
        <v>0.25</v>
      </c>
      <c r="U26" s="156"/>
      <c r="V26" s="153"/>
      <c r="W26" s="154"/>
      <c r="X26" s="154"/>
      <c r="Y26" s="151"/>
      <c r="Z26" s="62"/>
      <c r="AA26" s="63"/>
      <c r="AB26" s="63"/>
      <c r="AC26" s="64"/>
      <c r="AD26" s="62"/>
      <c r="AE26" s="189"/>
      <c r="AF26" s="189" t="s">
        <v>32</v>
      </c>
      <c r="AG26" s="189"/>
      <c r="AH26" s="189"/>
      <c r="AI26" s="189"/>
      <c r="AJ26" s="189"/>
      <c r="AK26" s="189"/>
      <c r="AL26" s="189"/>
      <c r="AM26" s="189"/>
      <c r="AN26" s="189"/>
      <c r="AO26" s="63"/>
      <c r="AP26" s="63"/>
      <c r="AQ26" s="63"/>
      <c r="AR26" s="63"/>
      <c r="AS26" s="63"/>
      <c r="AT26" s="63"/>
      <c r="AU26" s="63"/>
      <c r="AV26" s="70"/>
      <c r="AW26" s="64"/>
      <c r="AY26" s="146"/>
      <c r="AZ26" s="147"/>
      <c r="BA26" s="146"/>
      <c r="BB26" s="148"/>
      <c r="BC26" s="148"/>
    </row>
    <row r="27" spans="1:55" s="145" customFormat="1" ht="20.100000000000001" customHeight="1" x14ac:dyDescent="0.25">
      <c r="A27" s="25" t="s">
        <v>368</v>
      </c>
      <c r="B27" s="52"/>
      <c r="C27" s="123" t="s">
        <v>867</v>
      </c>
      <c r="D27" s="461"/>
      <c r="E27" s="159" t="s">
        <v>289</v>
      </c>
      <c r="F27" s="160"/>
      <c r="G27" s="160" t="s">
        <v>244</v>
      </c>
      <c r="H27" s="167" t="s">
        <v>32</v>
      </c>
      <c r="I27" s="160">
        <v>3</v>
      </c>
      <c r="J27" s="160">
        <v>1</v>
      </c>
      <c r="K27" s="165" t="s">
        <v>688</v>
      </c>
      <c r="L27" s="365">
        <v>0.25</v>
      </c>
      <c r="M27" s="608" t="s">
        <v>675</v>
      </c>
      <c r="N27" s="610">
        <v>0.5</v>
      </c>
      <c r="O27" s="163"/>
      <c r="P27" s="163"/>
      <c r="Q27" s="164" t="s">
        <v>39</v>
      </c>
      <c r="R27" s="165" t="s">
        <v>9</v>
      </c>
      <c r="S27" s="161" t="s">
        <v>80</v>
      </c>
      <c r="T27" s="169">
        <v>0.25</v>
      </c>
      <c r="U27" s="165" t="s">
        <v>675</v>
      </c>
      <c r="V27" s="162">
        <v>0.5</v>
      </c>
      <c r="W27" s="163"/>
      <c r="X27" s="163"/>
      <c r="Y27" s="167" t="s">
        <v>39</v>
      </c>
      <c r="Z27" s="59">
        <v>18</v>
      </c>
      <c r="AA27" s="60"/>
      <c r="AB27" s="60"/>
      <c r="AC27" s="61">
        <v>12</v>
      </c>
      <c r="AD27" s="59"/>
      <c r="AE27" s="188"/>
      <c r="AF27" s="188" t="s">
        <v>32</v>
      </c>
      <c r="AG27" s="188"/>
      <c r="AH27" s="188"/>
      <c r="AI27" s="188"/>
      <c r="AJ27" s="188"/>
      <c r="AK27" s="188"/>
      <c r="AL27" s="188"/>
      <c r="AM27" s="188"/>
      <c r="AN27" s="188"/>
      <c r="AO27" s="60"/>
      <c r="AP27" s="60"/>
      <c r="AQ27" s="60"/>
      <c r="AR27" s="60"/>
      <c r="AS27" s="60"/>
      <c r="AT27" s="60"/>
      <c r="AU27" s="60"/>
      <c r="AV27" s="69"/>
      <c r="AW27" s="61"/>
      <c r="AY27" s="146">
        <f>SUM(Z27:AC27)</f>
        <v>30</v>
      </c>
      <c r="AZ27" s="147">
        <f>AY27/I27</f>
        <v>10</v>
      </c>
      <c r="BA27" s="146"/>
      <c r="BB27" s="148">
        <f>L27+L28+N27</f>
        <v>1</v>
      </c>
      <c r="BC27" s="148">
        <f>T27+T28+V27</f>
        <v>1</v>
      </c>
    </row>
    <row r="28" spans="1:55" s="145" customFormat="1" ht="20.100000000000001" customHeight="1" x14ac:dyDescent="0.25">
      <c r="A28" s="108"/>
      <c r="B28" s="2"/>
      <c r="C28" s="124"/>
      <c r="D28" s="606"/>
      <c r="E28" s="172"/>
      <c r="F28" s="173"/>
      <c r="G28" s="173"/>
      <c r="H28" s="173"/>
      <c r="I28" s="173"/>
      <c r="J28" s="173"/>
      <c r="K28" s="178" t="s">
        <v>77</v>
      </c>
      <c r="L28" s="378">
        <v>0.25</v>
      </c>
      <c r="M28" s="174"/>
      <c r="N28" s="175"/>
      <c r="O28" s="177"/>
      <c r="P28" s="177"/>
      <c r="Q28" s="146"/>
      <c r="R28" s="178"/>
      <c r="S28" s="174" t="s">
        <v>80</v>
      </c>
      <c r="T28" s="179">
        <v>0.25</v>
      </c>
      <c r="U28" s="178"/>
      <c r="V28" s="176"/>
      <c r="W28" s="177"/>
      <c r="X28" s="177"/>
      <c r="Y28" s="181"/>
      <c r="Z28" s="182"/>
      <c r="AA28" s="183"/>
      <c r="AB28" s="183"/>
      <c r="AC28" s="184"/>
      <c r="AD28" s="182"/>
      <c r="AE28" s="190"/>
      <c r="AF28" s="190" t="s">
        <v>32</v>
      </c>
      <c r="AG28" s="190"/>
      <c r="AH28" s="190"/>
      <c r="AI28" s="190"/>
      <c r="AJ28" s="190"/>
      <c r="AK28" s="190"/>
      <c r="AL28" s="190"/>
      <c r="AM28" s="190"/>
      <c r="AN28" s="190"/>
      <c r="AO28" s="185"/>
      <c r="AP28" s="185"/>
      <c r="AQ28" s="185"/>
      <c r="AR28" s="185"/>
      <c r="AS28" s="185"/>
      <c r="AT28" s="185"/>
      <c r="AU28" s="185"/>
      <c r="AV28" s="183"/>
      <c r="AW28" s="184"/>
      <c r="AY28" s="146"/>
      <c r="AZ28" s="147"/>
      <c r="BA28" s="146"/>
      <c r="BB28" s="148"/>
      <c r="BC28" s="148"/>
    </row>
    <row r="29" spans="1:55" s="145" customFormat="1" ht="20.100000000000001" customHeight="1" x14ac:dyDescent="0.25">
      <c r="A29" s="380" t="s">
        <v>984</v>
      </c>
      <c r="B29" s="52"/>
      <c r="C29" s="123" t="s">
        <v>870</v>
      </c>
      <c r="D29" s="101"/>
      <c r="E29" s="159" t="s">
        <v>290</v>
      </c>
      <c r="F29" s="160" t="s">
        <v>573</v>
      </c>
      <c r="G29" s="160" t="s">
        <v>245</v>
      </c>
      <c r="H29" s="160" t="s">
        <v>39</v>
      </c>
      <c r="I29" s="160">
        <v>6</v>
      </c>
      <c r="J29" s="160">
        <v>2</v>
      </c>
      <c r="K29" s="165" t="s">
        <v>388</v>
      </c>
      <c r="L29" s="365">
        <v>0.5</v>
      </c>
      <c r="M29" s="608"/>
      <c r="N29" s="610"/>
      <c r="O29" s="163"/>
      <c r="P29" s="163"/>
      <c r="Q29" s="164"/>
      <c r="R29" s="165" t="s">
        <v>9</v>
      </c>
      <c r="S29" s="161" t="s">
        <v>80</v>
      </c>
      <c r="T29" s="170">
        <v>0.5</v>
      </c>
      <c r="U29" s="165" t="s">
        <v>683</v>
      </c>
      <c r="V29" s="162">
        <v>0.2</v>
      </c>
      <c r="W29" s="163"/>
      <c r="X29" s="163"/>
      <c r="Y29" s="167" t="s">
        <v>39</v>
      </c>
      <c r="Z29" s="59">
        <v>30</v>
      </c>
      <c r="AA29" s="60"/>
      <c r="AB29" s="60">
        <v>28.5</v>
      </c>
      <c r="AC29" s="61"/>
      <c r="AD29" s="59" t="s">
        <v>39</v>
      </c>
      <c r="AE29" s="188" t="s">
        <v>39</v>
      </c>
      <c r="AF29" s="188"/>
      <c r="AG29" s="188"/>
      <c r="AH29" s="188"/>
      <c r="AI29" s="188"/>
      <c r="AJ29" s="188"/>
      <c r="AK29" s="188"/>
      <c r="AL29" s="188"/>
      <c r="AM29" s="188"/>
      <c r="AN29" s="188"/>
      <c r="AO29" s="60"/>
      <c r="AP29" s="60"/>
      <c r="AQ29" s="60"/>
      <c r="AR29" s="60"/>
      <c r="AS29" s="60"/>
      <c r="AT29" s="60"/>
      <c r="AU29" s="60"/>
      <c r="AV29" s="69"/>
      <c r="AW29" s="61"/>
      <c r="AY29" s="146">
        <f>SUM(Z29:AC29)</f>
        <v>58.5</v>
      </c>
      <c r="AZ29" s="147">
        <f>AY29/I29</f>
        <v>9.75</v>
      </c>
      <c r="BA29" s="146"/>
      <c r="BB29" s="148">
        <f>L29+L30+L31+N29</f>
        <v>1</v>
      </c>
      <c r="BC29" s="148">
        <f>T29+T30+T31+V29</f>
        <v>1</v>
      </c>
    </row>
    <row r="30" spans="1:55" s="145" customFormat="1" ht="20.100000000000001" customHeight="1" x14ac:dyDescent="0.25">
      <c r="A30" s="24"/>
      <c r="B30" s="54"/>
      <c r="C30" s="627"/>
      <c r="D30" s="100"/>
      <c r="E30" s="172"/>
      <c r="F30" s="173"/>
      <c r="G30" s="173"/>
      <c r="H30" s="173"/>
      <c r="I30" s="173"/>
      <c r="J30" s="173"/>
      <c r="K30" s="178" t="s">
        <v>388</v>
      </c>
      <c r="L30" s="378">
        <v>0.3</v>
      </c>
      <c r="M30" s="174"/>
      <c r="N30" s="175"/>
      <c r="O30" s="177"/>
      <c r="P30" s="177"/>
      <c r="Q30" s="146"/>
      <c r="R30" s="178"/>
      <c r="S30" s="174" t="s">
        <v>80</v>
      </c>
      <c r="T30" s="176">
        <v>0.3</v>
      </c>
      <c r="U30" s="178"/>
      <c r="V30" s="176"/>
      <c r="W30" s="177"/>
      <c r="X30" s="177"/>
      <c r="Y30" s="181"/>
      <c r="Z30" s="182"/>
      <c r="AA30" s="185"/>
      <c r="AB30" s="185"/>
      <c r="AC30" s="184"/>
      <c r="AD30" s="182" t="s">
        <v>39</v>
      </c>
      <c r="AE30" s="190" t="s">
        <v>39</v>
      </c>
      <c r="AF30" s="190"/>
      <c r="AG30" s="190"/>
      <c r="AH30" s="190"/>
      <c r="AI30" s="190"/>
      <c r="AJ30" s="190"/>
      <c r="AK30" s="190"/>
      <c r="AL30" s="190"/>
      <c r="AM30" s="190"/>
      <c r="AN30" s="190"/>
      <c r="AO30" s="185"/>
      <c r="AP30" s="185"/>
      <c r="AQ30" s="185"/>
      <c r="AR30" s="185"/>
      <c r="AS30" s="185"/>
      <c r="AT30" s="185"/>
      <c r="AU30" s="185"/>
      <c r="AV30" s="183"/>
      <c r="AW30" s="184"/>
      <c r="AY30" s="146"/>
      <c r="AZ30" s="147"/>
      <c r="BA30" s="146"/>
      <c r="BB30" s="148"/>
      <c r="BC30" s="148"/>
    </row>
    <row r="31" spans="1:55" s="145" customFormat="1" ht="20.25" customHeight="1" x14ac:dyDescent="0.25">
      <c r="A31" s="108"/>
      <c r="B31" s="2"/>
      <c r="C31" s="124"/>
      <c r="D31" s="606"/>
      <c r="E31" s="172"/>
      <c r="F31" s="173"/>
      <c r="G31" s="173"/>
      <c r="H31" s="173"/>
      <c r="I31" s="173"/>
      <c r="J31" s="173"/>
      <c r="K31" s="178" t="s">
        <v>77</v>
      </c>
      <c r="L31" s="378">
        <v>0.2</v>
      </c>
      <c r="M31" s="174"/>
      <c r="N31" s="175"/>
      <c r="O31" s="177"/>
      <c r="P31" s="177"/>
      <c r="Q31" s="146"/>
      <c r="R31" s="178"/>
      <c r="S31" s="174" t="s">
        <v>9</v>
      </c>
      <c r="T31" s="175"/>
      <c r="U31" s="178"/>
      <c r="V31" s="176"/>
      <c r="W31" s="177"/>
      <c r="X31" s="177"/>
      <c r="Y31" s="181"/>
      <c r="Z31" s="182"/>
      <c r="AA31" s="185"/>
      <c r="AB31" s="185"/>
      <c r="AC31" s="184"/>
      <c r="AD31" s="182" t="s">
        <v>39</v>
      </c>
      <c r="AE31" s="190" t="s">
        <v>39</v>
      </c>
      <c r="AF31" s="190"/>
      <c r="AG31" s="190"/>
      <c r="AH31" s="190"/>
      <c r="AI31" s="190"/>
      <c r="AJ31" s="190"/>
      <c r="AK31" s="190"/>
      <c r="AL31" s="190"/>
      <c r="AM31" s="190"/>
      <c r="AN31" s="190"/>
      <c r="AO31" s="185"/>
      <c r="AP31" s="185"/>
      <c r="AQ31" s="185"/>
      <c r="AR31" s="185"/>
      <c r="AS31" s="185"/>
      <c r="AT31" s="185"/>
      <c r="AU31" s="185"/>
      <c r="AV31" s="183"/>
      <c r="AW31" s="184"/>
      <c r="AY31" s="146"/>
      <c r="AZ31" s="147"/>
      <c r="BA31" s="146"/>
      <c r="BB31" s="148"/>
      <c r="BC31" s="148"/>
    </row>
    <row r="32" spans="1:55" s="145" customFormat="1" ht="20.100000000000001" customHeight="1" x14ac:dyDescent="0.25">
      <c r="A32" s="85" t="s">
        <v>472</v>
      </c>
      <c r="B32" s="52"/>
      <c r="C32" s="123" t="s">
        <v>867</v>
      </c>
      <c r="D32" s="461"/>
      <c r="E32" s="159" t="s">
        <v>456</v>
      </c>
      <c r="F32" s="160" t="s">
        <v>574</v>
      </c>
      <c r="G32" s="160" t="s">
        <v>640</v>
      </c>
      <c r="H32" s="160" t="s">
        <v>39</v>
      </c>
      <c r="I32" s="160">
        <v>6</v>
      </c>
      <c r="J32" s="160">
        <v>2</v>
      </c>
      <c r="K32" s="165" t="s">
        <v>32</v>
      </c>
      <c r="L32" s="365">
        <v>0.15</v>
      </c>
      <c r="M32" s="608" t="s">
        <v>675</v>
      </c>
      <c r="N32" s="610">
        <v>0.5</v>
      </c>
      <c r="O32" s="163"/>
      <c r="P32" s="163"/>
      <c r="Q32" s="164" t="s">
        <v>39</v>
      </c>
      <c r="R32" s="165" t="s">
        <v>9</v>
      </c>
      <c r="S32" s="161" t="s">
        <v>80</v>
      </c>
      <c r="T32" s="162">
        <v>0.15</v>
      </c>
      <c r="U32" s="165" t="s">
        <v>675</v>
      </c>
      <c r="V32" s="162">
        <v>0.5</v>
      </c>
      <c r="W32" s="163"/>
      <c r="X32" s="163"/>
      <c r="Y32" s="167" t="s">
        <v>39</v>
      </c>
      <c r="Z32" s="59">
        <v>24</v>
      </c>
      <c r="AA32" s="60"/>
      <c r="AB32" s="60">
        <v>21</v>
      </c>
      <c r="AC32" s="167">
        <v>7</v>
      </c>
      <c r="AD32" s="59"/>
      <c r="AE32" s="188"/>
      <c r="AF32" s="188"/>
      <c r="AG32" s="188" t="s">
        <v>32</v>
      </c>
      <c r="AH32" s="188" t="s">
        <v>32</v>
      </c>
      <c r="AI32" s="188"/>
      <c r="AJ32" s="188"/>
      <c r="AK32" s="188"/>
      <c r="AL32" s="188"/>
      <c r="AM32" s="188"/>
      <c r="AN32" s="188"/>
      <c r="AO32" s="60"/>
      <c r="AP32" s="60"/>
      <c r="AQ32" s="60"/>
      <c r="AR32" s="60"/>
      <c r="AS32" s="60"/>
      <c r="AT32" s="60"/>
      <c r="AU32" s="60"/>
      <c r="AV32" s="69"/>
      <c r="AW32" s="61"/>
      <c r="AY32" s="146">
        <f>SUM(Z32:AC32)</f>
        <v>52</v>
      </c>
      <c r="AZ32" s="147">
        <f>AY32/I32</f>
        <v>8.6666666666666661</v>
      </c>
      <c r="BA32" s="146"/>
      <c r="BB32" s="148">
        <f>L32+L34+N32+N34</f>
        <v>0.85</v>
      </c>
      <c r="BC32" s="148"/>
    </row>
    <row r="33" spans="1:55" s="145" customFormat="1" ht="20.100000000000001" customHeight="1" x14ac:dyDescent="0.25">
      <c r="A33" s="108"/>
      <c r="B33" s="54"/>
      <c r="C33" s="124"/>
      <c r="D33" s="606"/>
      <c r="E33" s="172"/>
      <c r="F33" s="173"/>
      <c r="G33" s="173"/>
      <c r="H33" s="173"/>
      <c r="I33" s="173"/>
      <c r="J33" s="173"/>
      <c r="K33" s="178" t="s">
        <v>32</v>
      </c>
      <c r="L33" s="378">
        <v>0.15</v>
      </c>
      <c r="M33" s="174"/>
      <c r="N33" s="175"/>
      <c r="O33" s="177"/>
      <c r="P33" s="177"/>
      <c r="Q33" s="146"/>
      <c r="R33" s="178"/>
      <c r="S33" s="174" t="s">
        <v>80</v>
      </c>
      <c r="T33" s="176">
        <v>0.15</v>
      </c>
      <c r="U33" s="327"/>
      <c r="V33" s="176"/>
      <c r="W33" s="177"/>
      <c r="X33" s="177"/>
      <c r="Y33" s="181"/>
      <c r="Z33" s="182"/>
      <c r="AA33" s="185"/>
      <c r="AB33" s="185"/>
      <c r="AC33" s="181"/>
      <c r="AD33" s="182"/>
      <c r="AE33" s="190"/>
      <c r="AF33" s="190"/>
      <c r="AG33" s="185" t="s">
        <v>32</v>
      </c>
      <c r="AH33" s="185" t="s">
        <v>32</v>
      </c>
      <c r="AI33" s="190"/>
      <c r="AJ33" s="190"/>
      <c r="AK33" s="190"/>
      <c r="AL33" s="190"/>
      <c r="AM33" s="190"/>
      <c r="AN33" s="190"/>
      <c r="AO33" s="185"/>
      <c r="AP33" s="185"/>
      <c r="AQ33" s="185"/>
      <c r="AR33" s="185"/>
      <c r="AS33" s="185"/>
      <c r="AT33" s="185"/>
      <c r="AU33" s="185"/>
      <c r="AV33" s="183"/>
      <c r="AW33" s="184"/>
      <c r="AY33" s="146"/>
      <c r="AZ33" s="147"/>
      <c r="BA33" s="146"/>
      <c r="BB33" s="148"/>
      <c r="BC33" s="148"/>
    </row>
    <row r="34" spans="1:55" s="145" customFormat="1" ht="20.100000000000001" customHeight="1" x14ac:dyDescent="0.25">
      <c r="A34" s="109"/>
      <c r="B34" s="110"/>
      <c r="C34" s="118"/>
      <c r="D34" s="462"/>
      <c r="E34" s="149"/>
      <c r="F34" s="150"/>
      <c r="G34" s="150"/>
      <c r="H34" s="150"/>
      <c r="I34" s="150"/>
      <c r="J34" s="150"/>
      <c r="K34" s="156" t="s">
        <v>777</v>
      </c>
      <c r="L34" s="367">
        <v>0.2</v>
      </c>
      <c r="M34" s="609"/>
      <c r="N34" s="611"/>
      <c r="O34" s="154"/>
      <c r="P34" s="154"/>
      <c r="Q34" s="155"/>
      <c r="R34" s="156"/>
      <c r="S34" s="152" t="s">
        <v>80</v>
      </c>
      <c r="T34" s="153">
        <v>0.2</v>
      </c>
      <c r="U34" s="156"/>
      <c r="V34" s="153"/>
      <c r="W34" s="154"/>
      <c r="X34" s="154"/>
      <c r="Y34" s="151"/>
      <c r="Z34" s="62"/>
      <c r="AA34" s="63"/>
      <c r="AB34" s="63"/>
      <c r="AC34" s="151"/>
      <c r="AD34" s="62"/>
      <c r="AE34" s="189"/>
      <c r="AF34" s="189"/>
      <c r="AG34" s="190" t="s">
        <v>32</v>
      </c>
      <c r="AH34" s="190" t="s">
        <v>32</v>
      </c>
      <c r="AI34" s="189"/>
      <c r="AJ34" s="189"/>
      <c r="AK34" s="189"/>
      <c r="AL34" s="189"/>
      <c r="AM34" s="189"/>
      <c r="AN34" s="189"/>
      <c r="AO34" s="63"/>
      <c r="AP34" s="63"/>
      <c r="AQ34" s="63"/>
      <c r="AR34" s="63"/>
      <c r="AS34" s="63"/>
      <c r="AT34" s="63"/>
      <c r="AU34" s="63"/>
      <c r="AV34" s="70"/>
      <c r="AW34" s="64"/>
      <c r="AY34" s="146"/>
      <c r="AZ34" s="147"/>
      <c r="BA34" s="146"/>
      <c r="BB34" s="148"/>
      <c r="BC34" s="148"/>
    </row>
    <row r="35" spans="1:55" s="145" customFormat="1" ht="20.100000000000001" customHeight="1" x14ac:dyDescent="0.25">
      <c r="A35" s="25" t="s">
        <v>471</v>
      </c>
      <c r="B35" s="52"/>
      <c r="C35" s="123" t="s">
        <v>871</v>
      </c>
      <c r="D35" s="461"/>
      <c r="E35" s="159" t="s">
        <v>638</v>
      </c>
      <c r="F35" s="160" t="s">
        <v>787</v>
      </c>
      <c r="G35" s="160" t="s">
        <v>639</v>
      </c>
      <c r="H35" s="167" t="s">
        <v>47</v>
      </c>
      <c r="I35" s="160">
        <v>6</v>
      </c>
      <c r="J35" s="160">
        <v>2</v>
      </c>
      <c r="K35" s="165" t="s">
        <v>766</v>
      </c>
      <c r="L35" s="365">
        <v>0.25</v>
      </c>
      <c r="M35" s="608" t="s">
        <v>675</v>
      </c>
      <c r="N35" s="610">
        <v>0.5</v>
      </c>
      <c r="O35" s="163"/>
      <c r="P35" s="163"/>
      <c r="Q35" s="164" t="s">
        <v>39</v>
      </c>
      <c r="R35" s="165" t="s">
        <v>9</v>
      </c>
      <c r="S35" s="161" t="s">
        <v>80</v>
      </c>
      <c r="T35" s="170">
        <v>0.25</v>
      </c>
      <c r="U35" s="165" t="s">
        <v>675</v>
      </c>
      <c r="V35" s="162">
        <v>0.5</v>
      </c>
      <c r="W35" s="163"/>
      <c r="X35" s="163"/>
      <c r="Y35" s="167" t="s">
        <v>39</v>
      </c>
      <c r="Z35" s="59">
        <v>19.5</v>
      </c>
      <c r="AA35" s="60"/>
      <c r="AB35" s="60">
        <v>19.5</v>
      </c>
      <c r="AC35" s="61">
        <v>12</v>
      </c>
      <c r="AD35" s="59" t="s">
        <v>32</v>
      </c>
      <c r="AE35" s="188"/>
      <c r="AF35" s="188" t="s">
        <v>32</v>
      </c>
      <c r="AG35" s="188" t="s">
        <v>32</v>
      </c>
      <c r="AH35" s="188"/>
      <c r="AI35" s="188"/>
      <c r="AJ35" s="188"/>
      <c r="AK35" s="188"/>
      <c r="AL35" s="188"/>
      <c r="AM35" s="188"/>
      <c r="AN35" s="188"/>
      <c r="AO35" s="60"/>
      <c r="AP35" s="60"/>
      <c r="AQ35" s="60"/>
      <c r="AR35" s="60"/>
      <c r="AS35" s="60"/>
      <c r="AT35" s="60"/>
      <c r="AU35" s="60"/>
      <c r="AV35" s="69"/>
      <c r="AW35" s="61" t="s">
        <v>39</v>
      </c>
      <c r="AY35" s="146">
        <f>SUM(Z35:AC35)</f>
        <v>51</v>
      </c>
      <c r="AZ35" s="147">
        <f>AY35/I35</f>
        <v>8.5</v>
      </c>
      <c r="BA35" s="146"/>
      <c r="BB35" s="148">
        <f>L35+L36+N35</f>
        <v>1</v>
      </c>
      <c r="BC35" s="148">
        <f>T35+T36+V35</f>
        <v>1</v>
      </c>
    </row>
    <row r="36" spans="1:55" s="145" customFormat="1" ht="20.100000000000001" customHeight="1" x14ac:dyDescent="0.25">
      <c r="A36" s="108"/>
      <c r="B36" s="2"/>
      <c r="C36" s="124"/>
      <c r="D36" s="606"/>
      <c r="E36" s="149"/>
      <c r="F36" s="150"/>
      <c r="G36" s="150"/>
      <c r="H36" s="150"/>
      <c r="I36" s="150"/>
      <c r="J36" s="150"/>
      <c r="K36" s="156" t="s">
        <v>77</v>
      </c>
      <c r="L36" s="367">
        <v>0.25</v>
      </c>
      <c r="M36" s="609"/>
      <c r="N36" s="611"/>
      <c r="O36" s="154"/>
      <c r="P36" s="154"/>
      <c r="Q36" s="155"/>
      <c r="R36" s="156"/>
      <c r="S36" s="152" t="s">
        <v>80</v>
      </c>
      <c r="T36" s="171">
        <v>0.25</v>
      </c>
      <c r="U36" s="156"/>
      <c r="V36" s="153"/>
      <c r="W36" s="154"/>
      <c r="X36" s="154"/>
      <c r="Y36" s="151"/>
      <c r="Z36" s="62"/>
      <c r="AA36" s="63"/>
      <c r="AB36" s="63"/>
      <c r="AC36" s="151"/>
      <c r="AD36" s="62" t="s">
        <v>32</v>
      </c>
      <c r="AE36" s="189"/>
      <c r="AF36" s="189" t="s">
        <v>32</v>
      </c>
      <c r="AG36" s="189" t="s">
        <v>32</v>
      </c>
      <c r="AH36" s="189"/>
      <c r="AI36" s="189"/>
      <c r="AJ36" s="189"/>
      <c r="AK36" s="189"/>
      <c r="AL36" s="189"/>
      <c r="AM36" s="189"/>
      <c r="AN36" s="189"/>
      <c r="AO36" s="63"/>
      <c r="AP36" s="63"/>
      <c r="AQ36" s="63"/>
      <c r="AR36" s="63"/>
      <c r="AS36" s="63"/>
      <c r="AT36" s="63"/>
      <c r="AU36" s="63"/>
      <c r="AV36" s="70"/>
      <c r="AW36" s="64" t="s">
        <v>39</v>
      </c>
      <c r="AY36" s="146"/>
      <c r="AZ36" s="147"/>
      <c r="BA36" s="146"/>
      <c r="BB36" s="148"/>
      <c r="BC36" s="148"/>
    </row>
    <row r="37" spans="1:55" s="145" customFormat="1" ht="20.100000000000001" customHeight="1" x14ac:dyDescent="0.25">
      <c r="A37" s="25" t="s">
        <v>367</v>
      </c>
      <c r="B37" s="52"/>
      <c r="C37" s="123" t="s">
        <v>867</v>
      </c>
      <c r="D37" s="98"/>
      <c r="E37" s="159" t="s">
        <v>291</v>
      </c>
      <c r="F37" s="165"/>
      <c r="G37" s="165" t="s">
        <v>246</v>
      </c>
      <c r="H37" s="160" t="s">
        <v>32</v>
      </c>
      <c r="I37" s="160">
        <v>6</v>
      </c>
      <c r="J37" s="165">
        <v>2</v>
      </c>
      <c r="K37" s="165" t="s">
        <v>723</v>
      </c>
      <c r="L37" s="365">
        <v>0.2</v>
      </c>
      <c r="M37" s="608" t="s">
        <v>676</v>
      </c>
      <c r="N37" s="610">
        <v>0.6</v>
      </c>
      <c r="O37" s="163"/>
      <c r="P37" s="163"/>
      <c r="Q37" s="164" t="s">
        <v>39</v>
      </c>
      <c r="R37" s="165" t="s">
        <v>9</v>
      </c>
      <c r="S37" s="161" t="s">
        <v>80</v>
      </c>
      <c r="T37" s="170">
        <v>0.2</v>
      </c>
      <c r="U37" s="165" t="s">
        <v>676</v>
      </c>
      <c r="V37" s="162">
        <v>0.6</v>
      </c>
      <c r="W37" s="163"/>
      <c r="X37" s="163"/>
      <c r="Y37" s="167" t="s">
        <v>39</v>
      </c>
      <c r="Z37" s="59">
        <v>27</v>
      </c>
      <c r="AA37" s="60"/>
      <c r="AB37" s="60">
        <v>12</v>
      </c>
      <c r="AC37" s="167">
        <v>18</v>
      </c>
      <c r="AD37" s="59"/>
      <c r="AE37" s="188" t="s">
        <v>32</v>
      </c>
      <c r="AF37" s="188"/>
      <c r="AG37" s="188"/>
      <c r="AH37" s="188"/>
      <c r="AI37" s="188"/>
      <c r="AJ37" s="188"/>
      <c r="AK37" s="188"/>
      <c r="AL37" s="188"/>
      <c r="AM37" s="188"/>
      <c r="AN37" s="188"/>
      <c r="AO37" s="60"/>
      <c r="AP37" s="60"/>
      <c r="AQ37" s="60"/>
      <c r="AR37" s="60"/>
      <c r="AS37" s="60"/>
      <c r="AT37" s="60"/>
      <c r="AU37" s="60"/>
      <c r="AV37" s="69"/>
      <c r="AW37" s="61"/>
      <c r="AY37" s="146">
        <f>SUM(Z37:AC37)</f>
        <v>57</v>
      </c>
      <c r="AZ37" s="147">
        <f>AY37/I37</f>
        <v>9.5</v>
      </c>
      <c r="BA37" s="146"/>
      <c r="BB37" s="148">
        <f>L37+L38+N37</f>
        <v>1</v>
      </c>
      <c r="BC37" s="148">
        <f>T37+T38+V37</f>
        <v>1</v>
      </c>
    </row>
    <row r="38" spans="1:55" s="145" customFormat="1" ht="20.100000000000001" customHeight="1" x14ac:dyDescent="0.25">
      <c r="A38" s="108"/>
      <c r="B38" s="2"/>
      <c r="C38" s="124"/>
      <c r="D38" s="606"/>
      <c r="E38" s="172"/>
      <c r="F38" s="173"/>
      <c r="G38" s="173"/>
      <c r="H38" s="181"/>
      <c r="I38" s="173"/>
      <c r="J38" s="173"/>
      <c r="K38" s="156" t="s">
        <v>722</v>
      </c>
      <c r="L38" s="367">
        <v>0.2</v>
      </c>
      <c r="M38" s="174"/>
      <c r="N38" s="175"/>
      <c r="O38" s="177"/>
      <c r="P38" s="177"/>
      <c r="Q38" s="146"/>
      <c r="R38" s="178"/>
      <c r="S38" s="174" t="s">
        <v>80</v>
      </c>
      <c r="T38" s="175">
        <v>0.2</v>
      </c>
      <c r="U38" s="178"/>
      <c r="V38" s="176"/>
      <c r="W38" s="177"/>
      <c r="X38" s="177"/>
      <c r="Y38" s="181"/>
      <c r="Z38" s="182"/>
      <c r="AA38" s="185"/>
      <c r="AB38" s="185"/>
      <c r="AC38" s="184"/>
      <c r="AD38" s="182"/>
      <c r="AE38" s="190" t="s">
        <v>32</v>
      </c>
      <c r="AF38" s="190"/>
      <c r="AG38" s="190"/>
      <c r="AH38" s="190"/>
      <c r="AI38" s="190"/>
      <c r="AJ38" s="190"/>
      <c r="AK38" s="190"/>
      <c r="AL38" s="190"/>
      <c r="AM38" s="190"/>
      <c r="AN38" s="190"/>
      <c r="AO38" s="185"/>
      <c r="AP38" s="185"/>
      <c r="AQ38" s="185"/>
      <c r="AR38" s="185"/>
      <c r="AS38" s="185"/>
      <c r="AT38" s="185"/>
      <c r="AU38" s="185"/>
      <c r="AV38" s="183"/>
      <c r="AW38" s="184"/>
      <c r="AY38" s="146"/>
      <c r="AZ38" s="147"/>
      <c r="BA38" s="146"/>
      <c r="BB38" s="148"/>
      <c r="BC38" s="148"/>
    </row>
    <row r="39" spans="1:55" s="145" customFormat="1" ht="20.100000000000001" customHeight="1" x14ac:dyDescent="0.25">
      <c r="A39" s="25" t="s">
        <v>386</v>
      </c>
      <c r="B39" s="52"/>
      <c r="C39" s="123" t="s">
        <v>868</v>
      </c>
      <c r="D39" s="461"/>
      <c r="E39" s="159" t="s">
        <v>292</v>
      </c>
      <c r="F39" s="160"/>
      <c r="G39" s="160" t="s">
        <v>247</v>
      </c>
      <c r="H39" s="160" t="s">
        <v>39</v>
      </c>
      <c r="I39" s="160">
        <v>6</v>
      </c>
      <c r="J39" s="160">
        <v>2</v>
      </c>
      <c r="K39" s="165" t="s">
        <v>32</v>
      </c>
      <c r="L39" s="365">
        <v>7.4999999999999997E-2</v>
      </c>
      <c r="M39" s="608"/>
      <c r="N39" s="610"/>
      <c r="O39" s="163"/>
      <c r="P39" s="163"/>
      <c r="Q39" s="164"/>
      <c r="R39" s="165" t="s">
        <v>80</v>
      </c>
      <c r="S39" s="161" t="s">
        <v>9</v>
      </c>
      <c r="T39" s="170"/>
      <c r="U39" s="165"/>
      <c r="V39" s="162"/>
      <c r="W39" s="163"/>
      <c r="X39" s="163"/>
      <c r="Y39" s="167" t="s">
        <v>39</v>
      </c>
      <c r="Z39" s="59">
        <v>1.5</v>
      </c>
      <c r="AA39" s="60"/>
      <c r="AB39" s="60">
        <v>6</v>
      </c>
      <c r="AC39" s="61">
        <v>50</v>
      </c>
      <c r="AD39" s="59"/>
      <c r="AE39" s="188" t="s">
        <v>39</v>
      </c>
      <c r="AF39" s="188"/>
      <c r="AG39" s="188"/>
      <c r="AH39" s="188"/>
      <c r="AI39" s="188"/>
      <c r="AJ39" s="188"/>
      <c r="AK39" s="188"/>
      <c r="AL39" s="188"/>
      <c r="AM39" s="188"/>
      <c r="AN39" s="188"/>
      <c r="AO39" s="60"/>
      <c r="AP39" s="60"/>
      <c r="AQ39" s="60"/>
      <c r="AR39" s="60"/>
      <c r="AS39" s="60"/>
      <c r="AT39" s="60"/>
      <c r="AU39" s="60"/>
      <c r="AV39" s="69"/>
      <c r="AW39" s="61"/>
      <c r="AY39" s="146">
        <f>SUM(Z39:AC39)</f>
        <v>57.5</v>
      </c>
      <c r="AZ39" s="147">
        <f>AY39/I39</f>
        <v>9.5833333333333339</v>
      </c>
      <c r="BA39" s="146"/>
      <c r="BB39" s="148">
        <f>L39+L40+L41+L42+N39</f>
        <v>1</v>
      </c>
      <c r="BC39" s="148">
        <f>T39+T40+T41+T42+V39</f>
        <v>1</v>
      </c>
    </row>
    <row r="40" spans="1:55" s="145" customFormat="1" ht="20.100000000000001" customHeight="1" x14ac:dyDescent="0.25">
      <c r="A40" s="108"/>
      <c r="B40" s="2"/>
      <c r="C40" s="124"/>
      <c r="D40" s="606"/>
      <c r="E40" s="172"/>
      <c r="F40" s="173"/>
      <c r="G40" s="173"/>
      <c r="H40" s="173"/>
      <c r="I40" s="173"/>
      <c r="J40" s="173"/>
      <c r="K40" s="178" t="s">
        <v>32</v>
      </c>
      <c r="L40" s="378">
        <v>7.4999999999999997E-2</v>
      </c>
      <c r="M40" s="174"/>
      <c r="N40" s="175"/>
      <c r="O40" s="177"/>
      <c r="P40" s="177"/>
      <c r="Q40" s="146"/>
      <c r="R40" s="178"/>
      <c r="S40" s="174" t="s">
        <v>9</v>
      </c>
      <c r="T40" s="179"/>
      <c r="U40" s="178"/>
      <c r="V40" s="176"/>
      <c r="W40" s="177"/>
      <c r="X40" s="177"/>
      <c r="Y40" s="181"/>
      <c r="Z40" s="182"/>
      <c r="AA40" s="185"/>
      <c r="AB40" s="185"/>
      <c r="AC40" s="184"/>
      <c r="AD40" s="182"/>
      <c r="AE40" s="190" t="s">
        <v>39</v>
      </c>
      <c r="AF40" s="190"/>
      <c r="AG40" s="190"/>
      <c r="AH40" s="190"/>
      <c r="AI40" s="190"/>
      <c r="AJ40" s="190"/>
      <c r="AK40" s="190"/>
      <c r="AL40" s="190"/>
      <c r="AM40" s="190"/>
      <c r="AN40" s="190"/>
      <c r="AO40" s="185"/>
      <c r="AP40" s="185"/>
      <c r="AQ40" s="185"/>
      <c r="AR40" s="185"/>
      <c r="AS40" s="185"/>
      <c r="AT40" s="185"/>
      <c r="AU40" s="185"/>
      <c r="AV40" s="183"/>
      <c r="AW40" s="184"/>
      <c r="AY40" s="146"/>
      <c r="AZ40" s="147"/>
      <c r="BA40" s="146"/>
      <c r="BB40" s="148"/>
      <c r="BC40" s="148"/>
    </row>
    <row r="41" spans="1:55" s="145" customFormat="1" ht="20.100000000000001" customHeight="1" x14ac:dyDescent="0.25">
      <c r="A41" s="108"/>
      <c r="B41" s="2"/>
      <c r="C41" s="124"/>
      <c r="D41" s="606"/>
      <c r="E41" s="172"/>
      <c r="F41" s="173"/>
      <c r="G41" s="173"/>
      <c r="H41" s="173"/>
      <c r="I41" s="173"/>
      <c r="J41" s="173"/>
      <c r="K41" s="178" t="s">
        <v>146</v>
      </c>
      <c r="L41" s="378">
        <v>0.4</v>
      </c>
      <c r="M41" s="174"/>
      <c r="N41" s="175"/>
      <c r="O41" s="177"/>
      <c r="P41" s="177"/>
      <c r="Q41" s="146"/>
      <c r="R41" s="178"/>
      <c r="S41" s="174" t="s">
        <v>80</v>
      </c>
      <c r="T41" s="175">
        <v>0.5</v>
      </c>
      <c r="U41" s="178"/>
      <c r="V41" s="176"/>
      <c r="W41" s="177"/>
      <c r="X41" s="177"/>
      <c r="Y41" s="181"/>
      <c r="Z41" s="182"/>
      <c r="AA41" s="185"/>
      <c r="AB41" s="185"/>
      <c r="AC41" s="184"/>
      <c r="AD41" s="182"/>
      <c r="AE41" s="190" t="s">
        <v>39</v>
      </c>
      <c r="AF41" s="190"/>
      <c r="AG41" s="190"/>
      <c r="AH41" s="190"/>
      <c r="AI41" s="190"/>
      <c r="AJ41" s="190"/>
      <c r="AK41" s="190"/>
      <c r="AL41" s="190"/>
      <c r="AM41" s="190"/>
      <c r="AN41" s="190"/>
      <c r="AO41" s="185"/>
      <c r="AP41" s="185"/>
      <c r="AQ41" s="185"/>
      <c r="AR41" s="185"/>
      <c r="AS41" s="185"/>
      <c r="AT41" s="185"/>
      <c r="AU41" s="185"/>
      <c r="AV41" s="183"/>
      <c r="AW41" s="184"/>
      <c r="AY41" s="146"/>
      <c r="AZ41" s="147"/>
      <c r="BA41" s="146"/>
      <c r="BB41" s="148"/>
      <c r="BC41" s="148"/>
    </row>
    <row r="42" spans="1:55" s="145" customFormat="1" ht="20.100000000000001" customHeight="1" x14ac:dyDescent="0.25">
      <c r="A42" s="108"/>
      <c r="B42" s="2"/>
      <c r="C42" s="118"/>
      <c r="D42" s="462"/>
      <c r="E42" s="149"/>
      <c r="F42" s="150"/>
      <c r="G42" s="150"/>
      <c r="H42" s="150"/>
      <c r="I42" s="150"/>
      <c r="J42" s="150"/>
      <c r="K42" s="156" t="s">
        <v>682</v>
      </c>
      <c r="L42" s="367">
        <v>0.45</v>
      </c>
      <c r="M42" s="609"/>
      <c r="N42" s="611"/>
      <c r="O42" s="154"/>
      <c r="P42" s="154"/>
      <c r="Q42" s="155"/>
      <c r="R42" s="156"/>
      <c r="S42" s="152" t="s">
        <v>80</v>
      </c>
      <c r="T42" s="171">
        <v>0.5</v>
      </c>
      <c r="U42" s="156"/>
      <c r="V42" s="153"/>
      <c r="W42" s="154"/>
      <c r="X42" s="154"/>
      <c r="Y42" s="151"/>
      <c r="Z42" s="62"/>
      <c r="AA42" s="63"/>
      <c r="AB42" s="63"/>
      <c r="AC42" s="64"/>
      <c r="AD42" s="62"/>
      <c r="AE42" s="189" t="s">
        <v>39</v>
      </c>
      <c r="AF42" s="189"/>
      <c r="AG42" s="189"/>
      <c r="AH42" s="189"/>
      <c r="AI42" s="189"/>
      <c r="AJ42" s="189"/>
      <c r="AK42" s="189"/>
      <c r="AL42" s="189"/>
      <c r="AM42" s="189"/>
      <c r="AN42" s="189"/>
      <c r="AO42" s="63"/>
      <c r="AP42" s="63"/>
      <c r="AQ42" s="63"/>
      <c r="AR42" s="63"/>
      <c r="AS42" s="63"/>
      <c r="AT42" s="63"/>
      <c r="AU42" s="63"/>
      <c r="AV42" s="70"/>
      <c r="AW42" s="64"/>
      <c r="AY42" s="146"/>
      <c r="AZ42" s="147"/>
      <c r="BA42" s="146"/>
      <c r="BB42" s="148"/>
      <c r="BC42" s="148"/>
    </row>
    <row r="43" spans="1:55" s="145" customFormat="1" ht="20.100000000000001" customHeight="1" x14ac:dyDescent="0.25">
      <c r="A43" s="25" t="s">
        <v>471</v>
      </c>
      <c r="B43" s="52"/>
      <c r="C43" s="123" t="s">
        <v>871</v>
      </c>
      <c r="D43" s="461"/>
      <c r="E43" s="159" t="s">
        <v>642</v>
      </c>
      <c r="F43" s="160" t="s">
        <v>554</v>
      </c>
      <c r="G43" s="160" t="s">
        <v>641</v>
      </c>
      <c r="H43" s="160" t="s">
        <v>32</v>
      </c>
      <c r="I43" s="160">
        <v>6</v>
      </c>
      <c r="J43" s="160">
        <v>2</v>
      </c>
      <c r="K43" s="165" t="s">
        <v>766</v>
      </c>
      <c r="L43" s="163">
        <v>0.25</v>
      </c>
      <c r="M43" s="608" t="s">
        <v>675</v>
      </c>
      <c r="N43" s="610">
        <v>0.5</v>
      </c>
      <c r="O43" s="163"/>
      <c r="P43" s="163"/>
      <c r="Q43" s="164" t="s">
        <v>39</v>
      </c>
      <c r="R43" s="165" t="s">
        <v>9</v>
      </c>
      <c r="S43" s="161" t="s">
        <v>80</v>
      </c>
      <c r="T43" s="170">
        <v>0.25</v>
      </c>
      <c r="U43" s="165" t="s">
        <v>675</v>
      </c>
      <c r="V43" s="162">
        <v>0.5</v>
      </c>
      <c r="W43" s="163"/>
      <c r="X43" s="163"/>
      <c r="Y43" s="167" t="s">
        <v>39</v>
      </c>
      <c r="Z43" s="59">
        <v>19.5</v>
      </c>
      <c r="AA43" s="60"/>
      <c r="AB43" s="60">
        <v>19.5</v>
      </c>
      <c r="AC43" s="167">
        <v>12</v>
      </c>
      <c r="AD43" s="59"/>
      <c r="AE43" s="188" t="s">
        <v>32</v>
      </c>
      <c r="AF43" s="188"/>
      <c r="AG43" s="188"/>
      <c r="AH43" s="188" t="s">
        <v>32</v>
      </c>
      <c r="AI43" s="188"/>
      <c r="AJ43" s="188"/>
      <c r="AK43" s="188"/>
      <c r="AL43" s="188"/>
      <c r="AM43" s="188"/>
      <c r="AN43" s="188"/>
      <c r="AO43" s="60"/>
      <c r="AP43" s="60"/>
      <c r="AQ43" s="60"/>
      <c r="AR43" s="60"/>
      <c r="AS43" s="60"/>
      <c r="AT43" s="60"/>
      <c r="AU43" s="60"/>
      <c r="AV43" s="69"/>
      <c r="AW43" s="61"/>
      <c r="AY43" s="146">
        <f>SUM(Z43:AC43)</f>
        <v>51</v>
      </c>
      <c r="AZ43" s="147">
        <f>AY43/I43</f>
        <v>8.5</v>
      </c>
      <c r="BA43" s="146"/>
      <c r="BB43" s="148">
        <f>L43+L44+N43</f>
        <v>1</v>
      </c>
      <c r="BC43" s="148">
        <f>T43+T44+V43</f>
        <v>1</v>
      </c>
    </row>
    <row r="44" spans="1:55" s="145" customFormat="1" ht="20.100000000000001" customHeight="1" x14ac:dyDescent="0.25">
      <c r="A44" s="108"/>
      <c r="B44" s="2"/>
      <c r="C44" s="124"/>
      <c r="D44" s="606"/>
      <c r="E44" s="149"/>
      <c r="F44" s="150"/>
      <c r="G44" s="150"/>
      <c r="H44" s="151"/>
      <c r="I44" s="150"/>
      <c r="J44" s="150"/>
      <c r="K44" s="156" t="s">
        <v>77</v>
      </c>
      <c r="L44" s="154">
        <v>0.25</v>
      </c>
      <c r="M44" s="609"/>
      <c r="N44" s="611"/>
      <c r="O44" s="154"/>
      <c r="P44" s="154"/>
      <c r="Q44" s="155"/>
      <c r="R44" s="156"/>
      <c r="S44" s="152" t="s">
        <v>80</v>
      </c>
      <c r="T44" s="157">
        <v>0.25</v>
      </c>
      <c r="U44" s="156"/>
      <c r="V44" s="153"/>
      <c r="W44" s="154"/>
      <c r="X44" s="154"/>
      <c r="Y44" s="151"/>
      <c r="Z44" s="62"/>
      <c r="AA44" s="63"/>
      <c r="AB44" s="63"/>
      <c r="AC44" s="64"/>
      <c r="AD44" s="62"/>
      <c r="AE44" s="189" t="s">
        <v>32</v>
      </c>
      <c r="AF44" s="189"/>
      <c r="AG44" s="189"/>
      <c r="AH44" s="189" t="s">
        <v>32</v>
      </c>
      <c r="AI44" s="189"/>
      <c r="AJ44" s="189"/>
      <c r="AK44" s="189"/>
      <c r="AL44" s="189"/>
      <c r="AM44" s="189"/>
      <c r="AN44" s="189"/>
      <c r="AO44" s="63"/>
      <c r="AP44" s="63"/>
      <c r="AQ44" s="63"/>
      <c r="AR44" s="63"/>
      <c r="AS44" s="63"/>
      <c r="AT44" s="63"/>
      <c r="AU44" s="63"/>
      <c r="AV44" s="70"/>
      <c r="AW44" s="64"/>
      <c r="AY44" s="146"/>
      <c r="AZ44" s="147"/>
      <c r="BA44" s="146"/>
      <c r="BB44" s="148"/>
      <c r="BC44" s="148"/>
    </row>
    <row r="45" spans="1:55" s="145" customFormat="1" ht="20.100000000000001" customHeight="1" x14ac:dyDescent="0.25">
      <c r="A45" s="25" t="s">
        <v>741</v>
      </c>
      <c r="B45" s="52"/>
      <c r="C45" s="123" t="s">
        <v>866</v>
      </c>
      <c r="D45" s="101"/>
      <c r="E45" s="159" t="s">
        <v>657</v>
      </c>
      <c r="F45" s="160" t="s">
        <v>788</v>
      </c>
      <c r="G45" s="160" t="s">
        <v>643</v>
      </c>
      <c r="H45" s="167" t="s">
        <v>47</v>
      </c>
      <c r="I45" s="160">
        <v>3</v>
      </c>
      <c r="J45" s="160">
        <v>1</v>
      </c>
      <c r="K45" s="165" t="s">
        <v>688</v>
      </c>
      <c r="L45" s="163">
        <v>0.2</v>
      </c>
      <c r="M45" s="608" t="s">
        <v>675</v>
      </c>
      <c r="N45" s="610">
        <v>0.5</v>
      </c>
      <c r="O45" s="163">
        <v>0.2</v>
      </c>
      <c r="P45" s="163">
        <v>0.8</v>
      </c>
      <c r="Q45" s="164"/>
      <c r="R45" s="165" t="s">
        <v>9</v>
      </c>
      <c r="S45" s="161" t="s">
        <v>80</v>
      </c>
      <c r="T45" s="170">
        <v>0.2</v>
      </c>
      <c r="U45" s="165" t="s">
        <v>675</v>
      </c>
      <c r="V45" s="162">
        <v>0.5</v>
      </c>
      <c r="W45" s="163">
        <v>0.2</v>
      </c>
      <c r="X45" s="163">
        <v>0.8</v>
      </c>
      <c r="Y45" s="167"/>
      <c r="Z45" s="59">
        <v>7.5</v>
      </c>
      <c r="AA45" s="60"/>
      <c r="AB45" s="60">
        <v>15</v>
      </c>
      <c r="AC45" s="61">
        <v>6</v>
      </c>
      <c r="AD45" s="59" t="s">
        <v>32</v>
      </c>
      <c r="AE45" s="188"/>
      <c r="AF45" s="188"/>
      <c r="AG45" s="188"/>
      <c r="AH45" s="188"/>
      <c r="AI45" s="188"/>
      <c r="AJ45" s="188"/>
      <c r="AK45" s="188"/>
      <c r="AL45" s="188"/>
      <c r="AM45" s="188"/>
      <c r="AN45" s="188"/>
      <c r="AO45" s="60"/>
      <c r="AP45" s="60"/>
      <c r="AQ45" s="60"/>
      <c r="AR45" s="60"/>
      <c r="AS45" s="60"/>
      <c r="AT45" s="60"/>
      <c r="AU45" s="60"/>
      <c r="AV45" s="69"/>
      <c r="AW45" s="61" t="s">
        <v>39</v>
      </c>
      <c r="AY45" s="146">
        <f>SUM(Z45:AC45)</f>
        <v>28.5</v>
      </c>
      <c r="AZ45" s="147">
        <f>AY45/I45</f>
        <v>9.5</v>
      </c>
      <c r="BA45" s="146"/>
      <c r="BB45" s="148">
        <f>L45+L46+N45</f>
        <v>1</v>
      </c>
      <c r="BC45" s="148">
        <f>T45+T46+V45</f>
        <v>1</v>
      </c>
    </row>
    <row r="46" spans="1:55" s="145" customFormat="1" ht="20.100000000000001" customHeight="1" x14ac:dyDescent="0.25">
      <c r="A46" s="108"/>
      <c r="B46" s="2"/>
      <c r="C46" s="124"/>
      <c r="D46" s="606"/>
      <c r="E46" s="149"/>
      <c r="F46" s="150"/>
      <c r="G46" s="150"/>
      <c r="H46" s="150"/>
      <c r="I46" s="150"/>
      <c r="J46" s="150"/>
      <c r="K46" s="156" t="s">
        <v>77</v>
      </c>
      <c r="L46" s="154">
        <v>0.3</v>
      </c>
      <c r="M46" s="609"/>
      <c r="N46" s="611"/>
      <c r="O46" s="154">
        <v>0</v>
      </c>
      <c r="P46" s="154"/>
      <c r="Q46" s="155"/>
      <c r="R46" s="156"/>
      <c r="S46" s="152" t="s">
        <v>80</v>
      </c>
      <c r="T46" s="157">
        <v>0.3</v>
      </c>
      <c r="U46" s="156"/>
      <c r="V46" s="153"/>
      <c r="W46" s="154">
        <v>0</v>
      </c>
      <c r="X46" s="154"/>
      <c r="Y46" s="151"/>
      <c r="Z46" s="62"/>
      <c r="AA46" s="63"/>
      <c r="AB46" s="63"/>
      <c r="AC46" s="64"/>
      <c r="AD46" s="62" t="s">
        <v>32</v>
      </c>
      <c r="AE46" s="189"/>
      <c r="AF46" s="189"/>
      <c r="AG46" s="189"/>
      <c r="AH46" s="189"/>
      <c r="AI46" s="189"/>
      <c r="AJ46" s="189"/>
      <c r="AK46" s="189"/>
      <c r="AL46" s="189"/>
      <c r="AM46" s="189"/>
      <c r="AN46" s="189"/>
      <c r="AO46" s="63"/>
      <c r="AP46" s="63"/>
      <c r="AQ46" s="63"/>
      <c r="AR46" s="63"/>
      <c r="AS46" s="63"/>
      <c r="AT46" s="63"/>
      <c r="AU46" s="63"/>
      <c r="AV46" s="70"/>
      <c r="AW46" s="64" t="s">
        <v>39</v>
      </c>
      <c r="AY46" s="146"/>
      <c r="AZ46" s="147"/>
      <c r="BA46" s="146"/>
      <c r="BB46" s="148"/>
      <c r="BC46" s="148"/>
    </row>
    <row r="47" spans="1:55" s="145" customFormat="1" ht="20.100000000000001" customHeight="1" x14ac:dyDescent="0.25">
      <c r="A47" s="25" t="s">
        <v>771</v>
      </c>
      <c r="B47" s="52"/>
      <c r="C47" s="123" t="s">
        <v>867</v>
      </c>
      <c r="D47" s="461"/>
      <c r="E47" s="159" t="s">
        <v>293</v>
      </c>
      <c r="F47" s="160" t="s">
        <v>789</v>
      </c>
      <c r="G47" s="160" t="s">
        <v>248</v>
      </c>
      <c r="H47" s="167" t="s">
        <v>47</v>
      </c>
      <c r="I47" s="160">
        <v>6</v>
      </c>
      <c r="J47" s="160">
        <v>2</v>
      </c>
      <c r="K47" s="165" t="s">
        <v>146</v>
      </c>
      <c r="L47" s="163">
        <v>0.2</v>
      </c>
      <c r="M47" s="608" t="s">
        <v>675</v>
      </c>
      <c r="N47" s="610">
        <v>0.5</v>
      </c>
      <c r="O47" s="163">
        <v>0.2</v>
      </c>
      <c r="P47" s="163">
        <v>0.8</v>
      </c>
      <c r="Q47" s="164"/>
      <c r="R47" s="165" t="s">
        <v>9</v>
      </c>
      <c r="S47" s="161" t="s">
        <v>80</v>
      </c>
      <c r="T47" s="170">
        <v>0.2</v>
      </c>
      <c r="U47" s="165" t="s">
        <v>675</v>
      </c>
      <c r="V47" s="162">
        <v>0.5</v>
      </c>
      <c r="W47" s="163">
        <v>0.2</v>
      </c>
      <c r="X47" s="163">
        <v>0.8</v>
      </c>
      <c r="Y47" s="164"/>
      <c r="Z47" s="59">
        <v>18</v>
      </c>
      <c r="AA47" s="60"/>
      <c r="AB47" s="60">
        <v>24</v>
      </c>
      <c r="AC47" s="167">
        <v>14</v>
      </c>
      <c r="AD47" s="59"/>
      <c r="AE47" s="188"/>
      <c r="AF47" s="188"/>
      <c r="AG47" s="188" t="s">
        <v>32</v>
      </c>
      <c r="AH47" s="188"/>
      <c r="AI47" s="188" t="s">
        <v>32</v>
      </c>
      <c r="AJ47" s="188" t="s">
        <v>32</v>
      </c>
      <c r="AK47" s="188"/>
      <c r="AL47" s="188"/>
      <c r="AM47" s="188"/>
      <c r="AN47" s="188"/>
      <c r="AO47" s="60"/>
      <c r="AP47" s="60"/>
      <c r="AQ47" s="60"/>
      <c r="AR47" s="60"/>
      <c r="AS47" s="60"/>
      <c r="AT47" s="60"/>
      <c r="AU47" s="60"/>
      <c r="AV47" s="69"/>
      <c r="AW47" s="61" t="s">
        <v>39</v>
      </c>
      <c r="AY47" s="146">
        <f>SUM(Z47:AC47)</f>
        <v>56</v>
      </c>
      <c r="AZ47" s="147">
        <f>AY47/I47</f>
        <v>9.3333333333333339</v>
      </c>
      <c r="BA47" s="146"/>
      <c r="BB47" s="148">
        <f>L47+L48+N47</f>
        <v>1</v>
      </c>
      <c r="BC47" s="148">
        <f>T47+T48+V47</f>
        <v>1</v>
      </c>
    </row>
    <row r="48" spans="1:55" s="145" customFormat="1" ht="20.100000000000001" customHeight="1" x14ac:dyDescent="0.25">
      <c r="A48" s="108"/>
      <c r="B48" s="2"/>
      <c r="C48" s="124"/>
      <c r="D48" s="606"/>
      <c r="E48" s="149"/>
      <c r="F48" s="150"/>
      <c r="G48" s="150"/>
      <c r="H48" s="150"/>
      <c r="I48" s="150"/>
      <c r="J48" s="150"/>
      <c r="K48" s="156" t="s">
        <v>77</v>
      </c>
      <c r="L48" s="154">
        <v>0.3</v>
      </c>
      <c r="M48" s="609"/>
      <c r="N48" s="611"/>
      <c r="O48" s="154">
        <v>0</v>
      </c>
      <c r="P48" s="154"/>
      <c r="Q48" s="155"/>
      <c r="R48" s="156"/>
      <c r="S48" s="152" t="s">
        <v>80</v>
      </c>
      <c r="T48" s="157">
        <v>0.3</v>
      </c>
      <c r="U48" s="156"/>
      <c r="V48" s="153"/>
      <c r="W48" s="154">
        <v>0</v>
      </c>
      <c r="X48" s="154"/>
      <c r="Y48" s="155"/>
      <c r="Z48" s="62"/>
      <c r="AA48" s="63"/>
      <c r="AB48" s="63"/>
      <c r="AC48" s="64"/>
      <c r="AD48" s="62"/>
      <c r="AE48" s="189"/>
      <c r="AF48" s="189"/>
      <c r="AG48" s="189" t="s">
        <v>32</v>
      </c>
      <c r="AH48" s="189"/>
      <c r="AI48" s="189" t="s">
        <v>32</v>
      </c>
      <c r="AJ48" s="189" t="s">
        <v>32</v>
      </c>
      <c r="AK48" s="189"/>
      <c r="AL48" s="189"/>
      <c r="AM48" s="189"/>
      <c r="AN48" s="189"/>
      <c r="AO48" s="63"/>
      <c r="AP48" s="63"/>
      <c r="AQ48" s="63"/>
      <c r="AR48" s="63"/>
      <c r="AS48" s="63"/>
      <c r="AT48" s="63"/>
      <c r="AU48" s="63"/>
      <c r="AV48" s="70"/>
      <c r="AW48" s="64" t="s">
        <v>39</v>
      </c>
      <c r="AY48" s="146"/>
      <c r="AZ48" s="147"/>
      <c r="BA48" s="146"/>
      <c r="BB48" s="148"/>
      <c r="BC48" s="148"/>
    </row>
    <row r="49" spans="1:55" s="145" customFormat="1" ht="20.100000000000001" customHeight="1" x14ac:dyDescent="0.25">
      <c r="A49" s="88" t="s">
        <v>698</v>
      </c>
      <c r="B49" s="52"/>
      <c r="C49" s="123" t="s">
        <v>867</v>
      </c>
      <c r="D49" s="461"/>
      <c r="E49" s="392" t="s">
        <v>457</v>
      </c>
      <c r="F49" s="160" t="s">
        <v>790</v>
      </c>
      <c r="G49" s="160" t="s">
        <v>644</v>
      </c>
      <c r="H49" s="167" t="s">
        <v>47</v>
      </c>
      <c r="I49" s="160">
        <v>3</v>
      </c>
      <c r="J49" s="160">
        <v>1</v>
      </c>
      <c r="K49" s="165" t="s">
        <v>8</v>
      </c>
      <c r="L49" s="163">
        <v>0.3</v>
      </c>
      <c r="M49" s="608" t="s">
        <v>683</v>
      </c>
      <c r="N49" s="610">
        <v>0.4</v>
      </c>
      <c r="O49" s="163"/>
      <c r="P49" s="163"/>
      <c r="Q49" s="164" t="s">
        <v>39</v>
      </c>
      <c r="R49" s="165" t="s">
        <v>9</v>
      </c>
      <c r="S49" s="161" t="s">
        <v>80</v>
      </c>
      <c r="T49" s="170">
        <v>0.3</v>
      </c>
      <c r="U49" s="165" t="s">
        <v>683</v>
      </c>
      <c r="V49" s="162">
        <v>0.7</v>
      </c>
      <c r="W49" s="163"/>
      <c r="X49" s="163"/>
      <c r="Y49" s="167" t="s">
        <v>39</v>
      </c>
      <c r="Z49" s="59">
        <v>9</v>
      </c>
      <c r="AA49" s="60"/>
      <c r="AB49" s="60">
        <v>9</v>
      </c>
      <c r="AC49" s="167">
        <v>12</v>
      </c>
      <c r="AD49" s="59"/>
      <c r="AE49" s="188"/>
      <c r="AF49" s="188"/>
      <c r="AG49" s="188" t="s">
        <v>32</v>
      </c>
      <c r="AH49" s="188" t="s">
        <v>32</v>
      </c>
      <c r="AI49" s="188" t="s">
        <v>32</v>
      </c>
      <c r="AJ49" s="188"/>
      <c r="AK49" s="188"/>
      <c r="AL49" s="188"/>
      <c r="AM49" s="188"/>
      <c r="AN49" s="188"/>
      <c r="AO49" s="60"/>
      <c r="AP49" s="60"/>
      <c r="AQ49" s="60"/>
      <c r="AR49" s="60"/>
      <c r="AS49" s="60"/>
      <c r="AT49" s="60"/>
      <c r="AU49" s="60"/>
      <c r="AV49" s="69"/>
      <c r="AW49" s="61" t="s">
        <v>39</v>
      </c>
      <c r="AY49" s="146">
        <f>SUM(Z49:AC49)</f>
        <v>30</v>
      </c>
      <c r="AZ49" s="147">
        <f>AY49/I49</f>
        <v>10</v>
      </c>
      <c r="BA49" s="146"/>
      <c r="BB49" s="148">
        <f>L49+L50+N49</f>
        <v>1</v>
      </c>
      <c r="BC49" s="148">
        <f>T49+T50+V49</f>
        <v>1</v>
      </c>
    </row>
    <row r="50" spans="1:55" s="145" customFormat="1" ht="20.100000000000001" customHeight="1" x14ac:dyDescent="0.25">
      <c r="A50" s="109"/>
      <c r="B50" s="110"/>
      <c r="C50" s="118"/>
      <c r="D50" s="462"/>
      <c r="E50" s="393"/>
      <c r="F50" s="150"/>
      <c r="G50" s="150"/>
      <c r="H50" s="150"/>
      <c r="I50" s="150"/>
      <c r="J50" s="150"/>
      <c r="K50" s="156" t="s">
        <v>77</v>
      </c>
      <c r="L50" s="154">
        <v>0.3</v>
      </c>
      <c r="M50" s="609"/>
      <c r="N50" s="611"/>
      <c r="O50" s="154"/>
      <c r="P50" s="154"/>
      <c r="Q50" s="155"/>
      <c r="R50" s="156"/>
      <c r="S50" s="152" t="s">
        <v>9</v>
      </c>
      <c r="T50" s="157"/>
      <c r="U50" s="156"/>
      <c r="V50" s="153"/>
      <c r="W50" s="154"/>
      <c r="X50" s="154"/>
      <c r="Y50" s="151"/>
      <c r="Z50" s="62"/>
      <c r="AA50" s="63"/>
      <c r="AB50" s="63"/>
      <c r="AC50" s="151"/>
      <c r="AD50" s="62"/>
      <c r="AE50" s="189"/>
      <c r="AF50" s="189"/>
      <c r="AG50" s="189" t="s">
        <v>32</v>
      </c>
      <c r="AH50" s="189" t="s">
        <v>32</v>
      </c>
      <c r="AI50" s="189" t="s">
        <v>32</v>
      </c>
      <c r="AJ50" s="189"/>
      <c r="AK50" s="189"/>
      <c r="AL50" s="189"/>
      <c r="AM50" s="189"/>
      <c r="AN50" s="189"/>
      <c r="AO50" s="63"/>
      <c r="AP50" s="63"/>
      <c r="AQ50" s="63"/>
      <c r="AR50" s="63"/>
      <c r="AS50" s="63"/>
      <c r="AT50" s="63"/>
      <c r="AU50" s="63"/>
      <c r="AV50" s="70"/>
      <c r="AW50" s="64" t="s">
        <v>39</v>
      </c>
      <c r="AY50" s="146"/>
      <c r="AZ50" s="147"/>
      <c r="BA50" s="146"/>
      <c r="BB50" s="148"/>
      <c r="BC50" s="148"/>
    </row>
    <row r="51" spans="1:55" s="145" customFormat="1" ht="20.100000000000001" customHeight="1" x14ac:dyDescent="0.25">
      <c r="A51" s="380" t="s">
        <v>921</v>
      </c>
      <c r="B51" s="434"/>
      <c r="C51" s="123" t="s">
        <v>871</v>
      </c>
      <c r="D51" s="461"/>
      <c r="E51" s="392" t="s">
        <v>458</v>
      </c>
      <c r="F51" s="160"/>
      <c r="G51" s="160" t="s">
        <v>645</v>
      </c>
      <c r="H51" s="160" t="s">
        <v>32</v>
      </c>
      <c r="I51" s="160">
        <v>6</v>
      </c>
      <c r="J51" s="160">
        <v>2</v>
      </c>
      <c r="K51" s="165" t="s">
        <v>146</v>
      </c>
      <c r="L51" s="163">
        <v>0.2</v>
      </c>
      <c r="M51" s="608" t="s">
        <v>675</v>
      </c>
      <c r="N51" s="610">
        <v>0.5</v>
      </c>
      <c r="O51" s="163"/>
      <c r="P51" s="163"/>
      <c r="Q51" s="164" t="s">
        <v>39</v>
      </c>
      <c r="R51" s="165" t="s">
        <v>9</v>
      </c>
      <c r="S51" s="161" t="s">
        <v>80</v>
      </c>
      <c r="T51" s="170">
        <v>0.2</v>
      </c>
      <c r="U51" s="165" t="s">
        <v>675</v>
      </c>
      <c r="V51" s="162">
        <v>0.5</v>
      </c>
      <c r="W51" s="163"/>
      <c r="X51" s="163"/>
      <c r="Y51" s="167" t="s">
        <v>39</v>
      </c>
      <c r="Z51" s="59">
        <v>19.5</v>
      </c>
      <c r="AA51" s="60"/>
      <c r="AB51" s="60">
        <v>19.5</v>
      </c>
      <c r="AC51" s="167">
        <v>16</v>
      </c>
      <c r="AD51" s="59"/>
      <c r="AE51" s="188"/>
      <c r="AF51" s="188"/>
      <c r="AG51" s="188"/>
      <c r="AH51" s="188"/>
      <c r="AI51" s="188" t="s">
        <v>32</v>
      </c>
      <c r="AJ51" s="188"/>
      <c r="AK51" s="188"/>
      <c r="AL51" s="188"/>
      <c r="AM51" s="188"/>
      <c r="AN51" s="188"/>
      <c r="AO51" s="60"/>
      <c r="AP51" s="60"/>
      <c r="AQ51" s="60"/>
      <c r="AR51" s="60"/>
      <c r="AS51" s="60"/>
      <c r="AT51" s="60"/>
      <c r="AU51" s="60"/>
      <c r="AV51" s="69"/>
      <c r="AW51" s="61"/>
      <c r="AY51" s="146">
        <f>SUM(Z51:AC51)</f>
        <v>55</v>
      </c>
      <c r="AZ51" s="147">
        <f>AY51/I51</f>
        <v>9.1666666666666661</v>
      </c>
      <c r="BA51" s="146"/>
      <c r="BB51" s="148">
        <f>L51+L52+N51</f>
        <v>1</v>
      </c>
      <c r="BC51" s="148">
        <f>T51+T52+V51</f>
        <v>1</v>
      </c>
    </row>
    <row r="52" spans="1:55" s="145" customFormat="1" ht="20.100000000000001" customHeight="1" x14ac:dyDescent="0.25">
      <c r="A52" s="435"/>
      <c r="B52" s="436"/>
      <c r="C52" s="118"/>
      <c r="D52" s="462"/>
      <c r="E52" s="393"/>
      <c r="F52" s="150"/>
      <c r="G52" s="150"/>
      <c r="H52" s="150"/>
      <c r="I52" s="150"/>
      <c r="J52" s="150"/>
      <c r="K52" s="156" t="s">
        <v>77</v>
      </c>
      <c r="L52" s="154">
        <v>0.3</v>
      </c>
      <c r="M52" s="609"/>
      <c r="N52" s="611"/>
      <c r="O52" s="154"/>
      <c r="P52" s="154"/>
      <c r="Q52" s="155"/>
      <c r="R52" s="156"/>
      <c r="S52" s="152" t="s">
        <v>80</v>
      </c>
      <c r="T52" s="157">
        <v>0.3</v>
      </c>
      <c r="U52" s="156"/>
      <c r="V52" s="153"/>
      <c r="W52" s="154"/>
      <c r="X52" s="154"/>
      <c r="Y52" s="151"/>
      <c r="Z52" s="62"/>
      <c r="AA52" s="63"/>
      <c r="AB52" s="63"/>
      <c r="AC52" s="151"/>
      <c r="AD52" s="62"/>
      <c r="AE52" s="189"/>
      <c r="AF52" s="189"/>
      <c r="AG52" s="189"/>
      <c r="AH52" s="189"/>
      <c r="AI52" s="189" t="s">
        <v>32</v>
      </c>
      <c r="AJ52" s="189"/>
      <c r="AK52" s="189"/>
      <c r="AL52" s="189"/>
      <c r="AM52" s="189"/>
      <c r="AN52" s="189"/>
      <c r="AO52" s="63"/>
      <c r="AP52" s="63"/>
      <c r="AQ52" s="63"/>
      <c r="AR52" s="63"/>
      <c r="AS52" s="63"/>
      <c r="AT52" s="63"/>
      <c r="AU52" s="63"/>
      <c r="AV52" s="70"/>
      <c r="AW52" s="64"/>
      <c r="AY52" s="146"/>
      <c r="AZ52" s="147"/>
      <c r="BA52" s="146"/>
      <c r="BB52" s="148"/>
      <c r="BC52" s="148"/>
    </row>
    <row r="53" spans="1:55" s="145" customFormat="1" ht="20.100000000000001" customHeight="1" x14ac:dyDescent="0.25">
      <c r="A53" s="85" t="s">
        <v>700</v>
      </c>
      <c r="B53" s="52"/>
      <c r="C53" s="123" t="s">
        <v>867</v>
      </c>
      <c r="D53" s="461"/>
      <c r="E53" s="159" t="s">
        <v>459</v>
      </c>
      <c r="F53" s="160" t="s">
        <v>576</v>
      </c>
      <c r="G53" s="160" t="s">
        <v>646</v>
      </c>
      <c r="H53" s="167" t="s">
        <v>47</v>
      </c>
      <c r="I53" s="160">
        <v>3</v>
      </c>
      <c r="J53" s="160">
        <v>1</v>
      </c>
      <c r="K53" s="165" t="s">
        <v>688</v>
      </c>
      <c r="L53" s="163">
        <v>0.25</v>
      </c>
      <c r="M53" s="608" t="s">
        <v>842</v>
      </c>
      <c r="N53" s="610">
        <v>0.5</v>
      </c>
      <c r="O53" s="163"/>
      <c r="P53" s="163"/>
      <c r="Q53" s="164" t="s">
        <v>39</v>
      </c>
      <c r="R53" s="165" t="s">
        <v>9</v>
      </c>
      <c r="S53" s="161" t="s">
        <v>80</v>
      </c>
      <c r="T53" s="170">
        <v>0.25</v>
      </c>
      <c r="U53" s="165" t="s">
        <v>687</v>
      </c>
      <c r="V53" s="162">
        <v>0.5</v>
      </c>
      <c r="W53" s="163"/>
      <c r="X53" s="163"/>
      <c r="Y53" s="167" t="s">
        <v>39</v>
      </c>
      <c r="Z53" s="59">
        <v>10.5</v>
      </c>
      <c r="AA53" s="60"/>
      <c r="AB53" s="60">
        <v>7.5</v>
      </c>
      <c r="AC53" s="167">
        <v>9</v>
      </c>
      <c r="AD53" s="59"/>
      <c r="AE53" s="188"/>
      <c r="AF53" s="188"/>
      <c r="AG53" s="188"/>
      <c r="AH53" s="188"/>
      <c r="AI53" s="188" t="s">
        <v>32</v>
      </c>
      <c r="AJ53" s="188" t="s">
        <v>39</v>
      </c>
      <c r="AK53" s="188"/>
      <c r="AL53" s="188"/>
      <c r="AM53" s="188"/>
      <c r="AN53" s="188"/>
      <c r="AO53" s="60"/>
      <c r="AP53" s="60"/>
      <c r="AQ53" s="60"/>
      <c r="AR53" s="60"/>
      <c r="AS53" s="60"/>
      <c r="AT53" s="60"/>
      <c r="AU53" s="60"/>
      <c r="AV53" s="69"/>
      <c r="AW53" s="61"/>
      <c r="AY53" s="146">
        <f>SUM(Z53:AC53)</f>
        <v>27</v>
      </c>
      <c r="AZ53" s="147">
        <f>AY53/I53</f>
        <v>9</v>
      </c>
      <c r="BA53" s="146"/>
      <c r="BB53" s="148">
        <f>L53+L54+N53</f>
        <v>1</v>
      </c>
      <c r="BC53" s="148">
        <f>T53+T54+V53</f>
        <v>1</v>
      </c>
    </row>
    <row r="54" spans="1:55" s="145" customFormat="1" ht="20.100000000000001" customHeight="1" x14ac:dyDescent="0.25">
      <c r="A54" s="109"/>
      <c r="B54" s="110"/>
      <c r="C54" s="118"/>
      <c r="D54" s="462"/>
      <c r="E54" s="149"/>
      <c r="F54" s="150"/>
      <c r="G54" s="150"/>
      <c r="H54" s="150"/>
      <c r="I54" s="150"/>
      <c r="J54" s="150"/>
      <c r="K54" s="156" t="s">
        <v>388</v>
      </c>
      <c r="L54" s="154">
        <v>0.25</v>
      </c>
      <c r="M54" s="609"/>
      <c r="N54" s="611"/>
      <c r="O54" s="154"/>
      <c r="P54" s="154"/>
      <c r="Q54" s="155"/>
      <c r="R54" s="156"/>
      <c r="S54" s="152" t="s">
        <v>80</v>
      </c>
      <c r="T54" s="157">
        <v>0.25</v>
      </c>
      <c r="U54" s="156"/>
      <c r="V54" s="153"/>
      <c r="W54" s="154"/>
      <c r="X54" s="154"/>
      <c r="Y54" s="151"/>
      <c r="Z54" s="62"/>
      <c r="AA54" s="63"/>
      <c r="AB54" s="63"/>
      <c r="AC54" s="151"/>
      <c r="AD54" s="62"/>
      <c r="AE54" s="189"/>
      <c r="AF54" s="189"/>
      <c r="AG54" s="189"/>
      <c r="AH54" s="189"/>
      <c r="AI54" s="189" t="s">
        <v>32</v>
      </c>
      <c r="AJ54" s="189" t="s">
        <v>39</v>
      </c>
      <c r="AK54" s="189"/>
      <c r="AL54" s="189"/>
      <c r="AM54" s="189"/>
      <c r="AN54" s="189"/>
      <c r="AO54" s="63"/>
      <c r="AP54" s="63"/>
      <c r="AQ54" s="63"/>
      <c r="AR54" s="63"/>
      <c r="AS54" s="63"/>
      <c r="AT54" s="63"/>
      <c r="AU54" s="63"/>
      <c r="AV54" s="70"/>
      <c r="AW54" s="64"/>
      <c r="AY54" s="146"/>
      <c r="AZ54" s="147"/>
      <c r="BA54" s="146"/>
      <c r="BB54" s="148"/>
      <c r="BC54" s="148"/>
    </row>
    <row r="55" spans="1:55" s="145" customFormat="1" ht="20.100000000000001" customHeight="1" x14ac:dyDescent="0.25">
      <c r="A55" s="85" t="s">
        <v>699</v>
      </c>
      <c r="B55" s="52"/>
      <c r="C55" s="123" t="s">
        <v>867</v>
      </c>
      <c r="D55" s="461"/>
      <c r="E55" s="392" t="s">
        <v>460</v>
      </c>
      <c r="F55" s="160" t="s">
        <v>577</v>
      </c>
      <c r="G55" s="160" t="s">
        <v>647</v>
      </c>
      <c r="H55" s="160" t="s">
        <v>47</v>
      </c>
      <c r="I55" s="160">
        <v>3</v>
      </c>
      <c r="J55" s="160">
        <v>1</v>
      </c>
      <c r="K55" s="403" t="s">
        <v>77</v>
      </c>
      <c r="L55" s="362">
        <v>0.2</v>
      </c>
      <c r="M55" s="370" t="s">
        <v>683</v>
      </c>
      <c r="N55" s="402">
        <v>0.6</v>
      </c>
      <c r="O55" s="389"/>
      <c r="P55" s="389"/>
      <c r="Q55" s="429" t="s">
        <v>39</v>
      </c>
      <c r="R55" s="403" t="s">
        <v>9</v>
      </c>
      <c r="S55" s="370" t="s">
        <v>9</v>
      </c>
      <c r="T55" s="402"/>
      <c r="U55" s="403" t="s">
        <v>675</v>
      </c>
      <c r="V55" s="453">
        <v>1</v>
      </c>
      <c r="W55" s="163"/>
      <c r="X55" s="163"/>
      <c r="Y55" s="167" t="s">
        <v>39</v>
      </c>
      <c r="Z55" s="59">
        <v>10.5</v>
      </c>
      <c r="AA55" s="60"/>
      <c r="AB55" s="60">
        <v>16.5</v>
      </c>
      <c r="AC55" s="167"/>
      <c r="AD55" s="59"/>
      <c r="AE55" s="188"/>
      <c r="AF55" s="188"/>
      <c r="AG55" s="188" t="s">
        <v>32</v>
      </c>
      <c r="AH55" s="188" t="s">
        <v>32</v>
      </c>
      <c r="AI55" s="188" t="s">
        <v>39</v>
      </c>
      <c r="AJ55" s="188" t="s">
        <v>32</v>
      </c>
      <c r="AK55" s="188"/>
      <c r="AL55" s="188"/>
      <c r="AM55" s="188"/>
      <c r="AN55" s="188"/>
      <c r="AO55" s="60"/>
      <c r="AP55" s="60"/>
      <c r="AQ55" s="60"/>
      <c r="AR55" s="60"/>
      <c r="AS55" s="60"/>
      <c r="AT55" s="60"/>
      <c r="AU55" s="60"/>
      <c r="AV55" s="69"/>
      <c r="AW55" s="61"/>
      <c r="AY55" s="146">
        <f>SUM(Z55:AC55)</f>
        <v>27</v>
      </c>
      <c r="AZ55" s="147">
        <f>AY55/I55</f>
        <v>9</v>
      </c>
      <c r="BA55" s="146"/>
      <c r="BB55" s="148">
        <f>L55+L56+N55</f>
        <v>1</v>
      </c>
      <c r="BC55" s="148">
        <f>T55+T56+V55</f>
        <v>1</v>
      </c>
    </row>
    <row r="56" spans="1:55" s="145" customFormat="1" ht="20.100000000000001" customHeight="1" x14ac:dyDescent="0.25">
      <c r="A56" s="109"/>
      <c r="B56" s="110"/>
      <c r="C56" s="118"/>
      <c r="D56" s="462"/>
      <c r="E56" s="393"/>
      <c r="F56" s="150"/>
      <c r="G56" s="150"/>
      <c r="H56" s="150"/>
      <c r="I56" s="173"/>
      <c r="J56" s="173"/>
      <c r="K56" s="410" t="s">
        <v>77</v>
      </c>
      <c r="L56" s="368">
        <v>0.2</v>
      </c>
      <c r="M56" s="371"/>
      <c r="N56" s="409"/>
      <c r="O56" s="477" t="s">
        <v>935</v>
      </c>
      <c r="P56" s="414"/>
      <c r="Q56" s="374"/>
      <c r="R56" s="410"/>
      <c r="S56" s="371" t="s">
        <v>9</v>
      </c>
      <c r="T56" s="409"/>
      <c r="U56" s="410"/>
      <c r="V56" s="454"/>
      <c r="W56" s="154"/>
      <c r="X56" s="154"/>
      <c r="Y56" s="151"/>
      <c r="Z56" s="62"/>
      <c r="AA56" s="63"/>
      <c r="AB56" s="63"/>
      <c r="AC56" s="151"/>
      <c r="AD56" s="62"/>
      <c r="AE56" s="189"/>
      <c r="AF56" s="189"/>
      <c r="AG56" s="189" t="s">
        <v>32</v>
      </c>
      <c r="AH56" s="189" t="s">
        <v>32</v>
      </c>
      <c r="AI56" s="189" t="s">
        <v>39</v>
      </c>
      <c r="AJ56" s="189" t="s">
        <v>32</v>
      </c>
      <c r="AK56" s="189"/>
      <c r="AL56" s="189"/>
      <c r="AM56" s="189"/>
      <c r="AN56" s="189"/>
      <c r="AO56" s="63"/>
      <c r="AP56" s="63"/>
      <c r="AQ56" s="63"/>
      <c r="AR56" s="63"/>
      <c r="AS56" s="63"/>
      <c r="AT56" s="63"/>
      <c r="AU56" s="63"/>
      <c r="AV56" s="70"/>
      <c r="AW56" s="64"/>
      <c r="AY56" s="146"/>
      <c r="AZ56" s="147"/>
      <c r="BA56" s="146"/>
      <c r="BB56" s="148"/>
      <c r="BC56" s="148"/>
    </row>
    <row r="57" spans="1:55" s="145" customFormat="1" ht="20.25" customHeight="1" x14ac:dyDescent="0.25">
      <c r="A57" s="25" t="s">
        <v>369</v>
      </c>
      <c r="B57" s="52"/>
      <c r="C57" s="123" t="s">
        <v>866</v>
      </c>
      <c r="D57" s="461"/>
      <c r="E57" s="159" t="s">
        <v>658</v>
      </c>
      <c r="F57" s="160"/>
      <c r="G57" s="160" t="s">
        <v>836</v>
      </c>
      <c r="H57" s="160" t="s">
        <v>32</v>
      </c>
      <c r="I57" s="160">
        <v>3</v>
      </c>
      <c r="J57" s="160">
        <v>1</v>
      </c>
      <c r="K57" s="165" t="s">
        <v>688</v>
      </c>
      <c r="L57" s="163">
        <v>0.2</v>
      </c>
      <c r="M57" s="608" t="s">
        <v>675</v>
      </c>
      <c r="N57" s="610">
        <v>0.5</v>
      </c>
      <c r="O57" s="163">
        <v>0.2</v>
      </c>
      <c r="P57" s="163">
        <v>0.8</v>
      </c>
      <c r="Q57" s="164"/>
      <c r="R57" s="165" t="s">
        <v>9</v>
      </c>
      <c r="S57" s="161" t="s">
        <v>80</v>
      </c>
      <c r="T57" s="170">
        <v>0.2</v>
      </c>
      <c r="U57" s="165" t="s">
        <v>675</v>
      </c>
      <c r="V57" s="162">
        <v>0.5</v>
      </c>
      <c r="W57" s="163">
        <v>0.2</v>
      </c>
      <c r="X57" s="163">
        <v>0.8</v>
      </c>
      <c r="Y57" s="167"/>
      <c r="Z57" s="59">
        <v>7.5</v>
      </c>
      <c r="AA57" s="60"/>
      <c r="AB57" s="60">
        <v>15</v>
      </c>
      <c r="AC57" s="61">
        <v>6</v>
      </c>
      <c r="AD57" s="59"/>
      <c r="AE57" s="188" t="s">
        <v>32</v>
      </c>
      <c r="AF57" s="188"/>
      <c r="AG57" s="188"/>
      <c r="AH57" s="188"/>
      <c r="AI57" s="188"/>
      <c r="AJ57" s="188"/>
      <c r="AK57" s="188"/>
      <c r="AL57" s="188"/>
      <c r="AM57" s="188"/>
      <c r="AN57" s="188"/>
      <c r="AO57" s="60"/>
      <c r="AP57" s="60"/>
      <c r="AQ57" s="60"/>
      <c r="AR57" s="60"/>
      <c r="AS57" s="60"/>
      <c r="AT57" s="60"/>
      <c r="AU57" s="60"/>
      <c r="AV57" s="69"/>
      <c r="AW57" s="61"/>
      <c r="AY57" s="146">
        <f>SUM(Z57:AC57)</f>
        <v>28.5</v>
      </c>
      <c r="AZ57" s="147">
        <f>AY57/I57</f>
        <v>9.5</v>
      </c>
      <c r="BA57" s="146"/>
      <c r="BB57" s="148">
        <f>L57+L58+N57</f>
        <v>1</v>
      </c>
      <c r="BC57" s="148">
        <f>T57+T58+V57</f>
        <v>1</v>
      </c>
    </row>
    <row r="58" spans="1:55" s="145" customFormat="1" ht="20.100000000000001" customHeight="1" x14ac:dyDescent="0.25">
      <c r="A58" s="109"/>
      <c r="B58" s="110"/>
      <c r="C58" s="118"/>
      <c r="D58" s="462"/>
      <c r="E58" s="149"/>
      <c r="F58" s="150"/>
      <c r="G58" s="150"/>
      <c r="H58" s="150"/>
      <c r="I58" s="150"/>
      <c r="J58" s="150"/>
      <c r="K58" s="156" t="s">
        <v>77</v>
      </c>
      <c r="L58" s="154">
        <v>0.3</v>
      </c>
      <c r="M58" s="609"/>
      <c r="N58" s="611"/>
      <c r="O58" s="154">
        <v>0</v>
      </c>
      <c r="P58" s="154"/>
      <c r="Q58" s="155"/>
      <c r="R58" s="156"/>
      <c r="S58" s="152" t="s">
        <v>80</v>
      </c>
      <c r="T58" s="157">
        <v>0.3</v>
      </c>
      <c r="U58" s="156"/>
      <c r="V58" s="153"/>
      <c r="W58" s="154">
        <v>0</v>
      </c>
      <c r="X58" s="154"/>
      <c r="Y58" s="151"/>
      <c r="Z58" s="62"/>
      <c r="AA58" s="63"/>
      <c r="AB58" s="63"/>
      <c r="AC58" s="64"/>
      <c r="AD58" s="62"/>
      <c r="AE58" s="189" t="s">
        <v>32</v>
      </c>
      <c r="AF58" s="189"/>
      <c r="AG58" s="189"/>
      <c r="AH58" s="189"/>
      <c r="AI58" s="189"/>
      <c r="AJ58" s="189"/>
      <c r="AK58" s="189"/>
      <c r="AL58" s="189"/>
      <c r="AM58" s="189"/>
      <c r="AN58" s="189"/>
      <c r="AO58" s="63"/>
      <c r="AP58" s="63"/>
      <c r="AQ58" s="63"/>
      <c r="AR58" s="63"/>
      <c r="AS58" s="63"/>
      <c r="AT58" s="63"/>
      <c r="AU58" s="63"/>
      <c r="AV58" s="70"/>
      <c r="AW58" s="64"/>
      <c r="AY58" s="146"/>
      <c r="AZ58" s="147"/>
      <c r="BA58" s="146"/>
      <c r="BB58" s="148"/>
      <c r="BC58" s="148"/>
    </row>
    <row r="59" spans="1:55" s="145" customFormat="1" ht="20.100000000000001" customHeight="1" x14ac:dyDescent="0.25">
      <c r="A59" s="25" t="s">
        <v>369</v>
      </c>
      <c r="B59" s="52"/>
      <c r="C59" s="123" t="s">
        <v>867</v>
      </c>
      <c r="D59" s="461"/>
      <c r="E59" s="159" t="s">
        <v>294</v>
      </c>
      <c r="F59" s="160" t="s">
        <v>564</v>
      </c>
      <c r="G59" s="160" t="s">
        <v>249</v>
      </c>
      <c r="H59" s="160" t="s">
        <v>47</v>
      </c>
      <c r="I59" s="160">
        <v>6</v>
      </c>
      <c r="J59" s="160">
        <v>2</v>
      </c>
      <c r="K59" s="165" t="s">
        <v>688</v>
      </c>
      <c r="L59" s="163">
        <v>0.2</v>
      </c>
      <c r="M59" s="608" t="s">
        <v>675</v>
      </c>
      <c r="N59" s="610">
        <v>0.5</v>
      </c>
      <c r="O59" s="163">
        <v>0.2</v>
      </c>
      <c r="P59" s="163">
        <v>0.8</v>
      </c>
      <c r="Q59" s="164"/>
      <c r="R59" s="165" t="s">
        <v>9</v>
      </c>
      <c r="S59" s="161" t="s">
        <v>80</v>
      </c>
      <c r="T59" s="170">
        <v>0.2</v>
      </c>
      <c r="U59" s="165" t="s">
        <v>675</v>
      </c>
      <c r="V59" s="162">
        <v>0.5</v>
      </c>
      <c r="W59" s="163">
        <v>0.2</v>
      </c>
      <c r="X59" s="163">
        <v>0.8</v>
      </c>
      <c r="Y59" s="167"/>
      <c r="Z59" s="59">
        <v>19.5</v>
      </c>
      <c r="AA59" s="60"/>
      <c r="AB59" s="60">
        <v>25.5</v>
      </c>
      <c r="AC59" s="167">
        <v>14</v>
      </c>
      <c r="AD59" s="59"/>
      <c r="AE59" s="188"/>
      <c r="AF59" s="188"/>
      <c r="AG59" s="188"/>
      <c r="AH59" s="188" t="s">
        <v>32</v>
      </c>
      <c r="AI59" s="188"/>
      <c r="AJ59" s="188"/>
      <c r="AK59" s="188"/>
      <c r="AL59" s="188"/>
      <c r="AM59" s="188" t="s">
        <v>39</v>
      </c>
      <c r="AN59" s="188"/>
      <c r="AO59" s="60"/>
      <c r="AP59" s="60"/>
      <c r="AQ59" s="60"/>
      <c r="AR59" s="60"/>
      <c r="AS59" s="60"/>
      <c r="AT59" s="60"/>
      <c r="AU59" s="60"/>
      <c r="AV59" s="69"/>
      <c r="AW59" s="61"/>
      <c r="AY59" s="146">
        <f>SUM(Z59:AC59)</f>
        <v>59</v>
      </c>
      <c r="AZ59" s="147">
        <f>AY59/I59</f>
        <v>9.8333333333333339</v>
      </c>
      <c r="BA59" s="146"/>
      <c r="BB59" s="148">
        <f>L59+L60+N59</f>
        <v>1</v>
      </c>
      <c r="BC59" s="148">
        <f>T59+T60+V59</f>
        <v>1</v>
      </c>
    </row>
    <row r="60" spans="1:55" s="145" customFormat="1" ht="20.100000000000001" customHeight="1" x14ac:dyDescent="0.25">
      <c r="A60" s="109"/>
      <c r="B60" s="110"/>
      <c r="C60" s="118"/>
      <c r="D60" s="462"/>
      <c r="E60" s="149"/>
      <c r="F60" s="150"/>
      <c r="G60" s="150"/>
      <c r="H60" s="150"/>
      <c r="I60" s="150"/>
      <c r="J60" s="150"/>
      <c r="K60" s="156" t="s">
        <v>77</v>
      </c>
      <c r="L60" s="154">
        <v>0.3</v>
      </c>
      <c r="M60" s="609"/>
      <c r="N60" s="611"/>
      <c r="O60" s="154">
        <v>0</v>
      </c>
      <c r="P60" s="154"/>
      <c r="Q60" s="155"/>
      <c r="R60" s="156"/>
      <c r="S60" s="152" t="s">
        <v>80</v>
      </c>
      <c r="T60" s="157">
        <v>0.3</v>
      </c>
      <c r="U60" s="156"/>
      <c r="V60" s="153"/>
      <c r="W60" s="154">
        <v>0</v>
      </c>
      <c r="X60" s="154"/>
      <c r="Y60" s="151"/>
      <c r="Z60" s="62"/>
      <c r="AA60" s="63"/>
      <c r="AB60" s="63"/>
      <c r="AC60" s="64"/>
      <c r="AD60" s="62"/>
      <c r="AE60" s="189"/>
      <c r="AF60" s="189"/>
      <c r="AG60" s="189"/>
      <c r="AH60" s="189" t="s">
        <v>32</v>
      </c>
      <c r="AI60" s="189"/>
      <c r="AJ60" s="189"/>
      <c r="AK60" s="189"/>
      <c r="AL60" s="189"/>
      <c r="AM60" s="189" t="s">
        <v>39</v>
      </c>
      <c r="AN60" s="189"/>
      <c r="AO60" s="63"/>
      <c r="AP60" s="63"/>
      <c r="AQ60" s="63"/>
      <c r="AR60" s="63"/>
      <c r="AS60" s="63"/>
      <c r="AT60" s="63"/>
      <c r="AU60" s="63"/>
      <c r="AV60" s="70"/>
      <c r="AW60" s="64"/>
      <c r="AY60" s="146"/>
      <c r="AZ60" s="147"/>
      <c r="BA60" s="146"/>
      <c r="BB60" s="148"/>
      <c r="BC60" s="148"/>
    </row>
    <row r="61" spans="1:55" s="145" customFormat="1" ht="20.100000000000001" customHeight="1" x14ac:dyDescent="0.25">
      <c r="A61" s="25" t="s">
        <v>366</v>
      </c>
      <c r="B61" s="52"/>
      <c r="C61" s="123" t="s">
        <v>868</v>
      </c>
      <c r="D61" s="461"/>
      <c r="E61" s="159" t="s">
        <v>730</v>
      </c>
      <c r="F61" s="160"/>
      <c r="G61" s="160" t="s">
        <v>834</v>
      </c>
      <c r="H61" s="160" t="s">
        <v>32</v>
      </c>
      <c r="I61" s="160">
        <v>3</v>
      </c>
      <c r="J61" s="160">
        <v>1</v>
      </c>
      <c r="K61" s="165" t="s">
        <v>146</v>
      </c>
      <c r="L61" s="163">
        <v>0.33</v>
      </c>
      <c r="M61" s="608"/>
      <c r="N61" s="610"/>
      <c r="O61" s="163"/>
      <c r="P61" s="163"/>
      <c r="Q61" s="164" t="s">
        <v>39</v>
      </c>
      <c r="R61" s="165" t="s">
        <v>9</v>
      </c>
      <c r="S61" s="161" t="s">
        <v>80</v>
      </c>
      <c r="T61" s="170">
        <v>0.17</v>
      </c>
      <c r="U61" s="165" t="s">
        <v>32</v>
      </c>
      <c r="V61" s="162">
        <v>0.5</v>
      </c>
      <c r="W61" s="163"/>
      <c r="X61" s="163"/>
      <c r="Y61" s="167" t="s">
        <v>39</v>
      </c>
      <c r="Z61" s="59"/>
      <c r="AA61" s="60"/>
      <c r="AB61" s="60"/>
      <c r="AC61" s="167">
        <v>36</v>
      </c>
      <c r="AD61" s="59"/>
      <c r="AE61" s="188"/>
      <c r="AF61" s="188"/>
      <c r="AG61" s="188"/>
      <c r="AH61" s="188"/>
      <c r="AI61" s="188"/>
      <c r="AJ61" s="188"/>
      <c r="AK61" s="188"/>
      <c r="AL61" s="188"/>
      <c r="AM61" s="188"/>
      <c r="AN61" s="188"/>
      <c r="AO61" s="60" t="s">
        <v>32</v>
      </c>
      <c r="AP61" s="60"/>
      <c r="AQ61" s="60"/>
      <c r="AR61" s="60"/>
      <c r="AS61" s="60"/>
      <c r="AT61" s="60"/>
      <c r="AU61" s="60"/>
      <c r="AV61" s="69"/>
      <c r="AW61" s="61"/>
      <c r="AY61" s="146">
        <f>SUM(Z61:AC61)</f>
        <v>36</v>
      </c>
      <c r="AZ61" s="147">
        <f>AY61/I61</f>
        <v>12</v>
      </c>
      <c r="BA61" s="146"/>
      <c r="BB61" s="148">
        <f>L61+L62+L63+N61</f>
        <v>1</v>
      </c>
      <c r="BC61" s="148">
        <f>T61+T62+T63+V61</f>
        <v>1</v>
      </c>
    </row>
    <row r="62" spans="1:55" s="145" customFormat="1" ht="20.100000000000001" customHeight="1" x14ac:dyDescent="0.25">
      <c r="A62" s="24"/>
      <c r="B62" s="54"/>
      <c r="C62" s="124"/>
      <c r="D62" s="606"/>
      <c r="E62" s="172"/>
      <c r="F62" s="173"/>
      <c r="G62" s="173"/>
      <c r="H62" s="173"/>
      <c r="I62" s="173"/>
      <c r="J62" s="173"/>
      <c r="K62" s="178" t="s">
        <v>731</v>
      </c>
      <c r="L62" s="177">
        <v>0.33</v>
      </c>
      <c r="M62" s="174"/>
      <c r="N62" s="175"/>
      <c r="O62" s="177"/>
      <c r="P62" s="177"/>
      <c r="Q62" s="146"/>
      <c r="R62" s="178"/>
      <c r="S62" s="174" t="s">
        <v>80</v>
      </c>
      <c r="T62" s="175">
        <v>0.17</v>
      </c>
      <c r="U62" s="178"/>
      <c r="V62" s="176"/>
      <c r="W62" s="177"/>
      <c r="X62" s="177"/>
      <c r="Y62" s="181"/>
      <c r="Z62" s="182"/>
      <c r="AA62" s="185"/>
      <c r="AB62" s="185"/>
      <c r="AC62" s="181"/>
      <c r="AD62" s="182"/>
      <c r="AE62" s="190"/>
      <c r="AF62" s="190"/>
      <c r="AG62" s="190"/>
      <c r="AH62" s="190"/>
      <c r="AI62" s="190"/>
      <c r="AJ62" s="190"/>
      <c r="AK62" s="190"/>
      <c r="AL62" s="190"/>
      <c r="AM62" s="190"/>
      <c r="AN62" s="190"/>
      <c r="AO62" s="185" t="s">
        <v>32</v>
      </c>
      <c r="AP62" s="185"/>
      <c r="AQ62" s="185"/>
      <c r="AR62" s="185"/>
      <c r="AS62" s="185"/>
      <c r="AT62" s="185"/>
      <c r="AU62" s="185"/>
      <c r="AV62" s="183"/>
      <c r="AW62" s="184"/>
      <c r="AY62" s="146"/>
      <c r="AZ62" s="147"/>
      <c r="BA62" s="146"/>
      <c r="BB62" s="148"/>
      <c r="BC62" s="148"/>
    </row>
    <row r="63" spans="1:55" s="145" customFormat="1" ht="20.100000000000001" customHeight="1" x14ac:dyDescent="0.25">
      <c r="A63" s="109"/>
      <c r="B63" s="110"/>
      <c r="C63" s="118"/>
      <c r="D63" s="462"/>
      <c r="E63" s="149"/>
      <c r="F63" s="150"/>
      <c r="G63" s="150"/>
      <c r="H63" s="150"/>
      <c r="I63" s="150"/>
      <c r="J63" s="150"/>
      <c r="K63" s="156" t="s">
        <v>32</v>
      </c>
      <c r="L63" s="154">
        <v>0.34</v>
      </c>
      <c r="M63" s="609"/>
      <c r="N63" s="611"/>
      <c r="O63" s="154"/>
      <c r="P63" s="154"/>
      <c r="Q63" s="155"/>
      <c r="R63" s="156"/>
      <c r="S63" s="152" t="s">
        <v>80</v>
      </c>
      <c r="T63" s="157">
        <v>0.16</v>
      </c>
      <c r="U63" s="156"/>
      <c r="V63" s="153"/>
      <c r="W63" s="154"/>
      <c r="X63" s="154"/>
      <c r="Y63" s="151"/>
      <c r="Z63" s="62"/>
      <c r="AA63" s="63"/>
      <c r="AB63" s="63"/>
      <c r="AC63" s="151"/>
      <c r="AD63" s="62"/>
      <c r="AE63" s="189"/>
      <c r="AF63" s="189"/>
      <c r="AG63" s="189"/>
      <c r="AH63" s="189"/>
      <c r="AI63" s="189"/>
      <c r="AJ63" s="189"/>
      <c r="AK63" s="189"/>
      <c r="AL63" s="189"/>
      <c r="AM63" s="189"/>
      <c r="AN63" s="189"/>
      <c r="AO63" s="63" t="s">
        <v>32</v>
      </c>
      <c r="AP63" s="63"/>
      <c r="AQ63" s="63"/>
      <c r="AR63" s="63"/>
      <c r="AS63" s="63"/>
      <c r="AT63" s="63"/>
      <c r="AU63" s="63"/>
      <c r="AV63" s="70"/>
      <c r="AW63" s="64"/>
      <c r="AY63" s="146"/>
      <c r="AZ63" s="147"/>
      <c r="BA63" s="146"/>
      <c r="BB63" s="148"/>
      <c r="BC63" s="148"/>
    </row>
    <row r="64" spans="1:55" s="145" customFormat="1" ht="20.100000000000001" customHeight="1" x14ac:dyDescent="0.25">
      <c r="A64" s="297" t="s">
        <v>716</v>
      </c>
      <c r="B64" s="52"/>
      <c r="C64" s="123" t="s">
        <v>868</v>
      </c>
      <c r="D64" s="461"/>
      <c r="E64" s="159" t="s">
        <v>718</v>
      </c>
      <c r="F64" s="160"/>
      <c r="G64" s="160" t="s">
        <v>250</v>
      </c>
      <c r="H64" s="160" t="s">
        <v>32</v>
      </c>
      <c r="I64" s="160">
        <v>6</v>
      </c>
      <c r="J64" s="160">
        <v>2</v>
      </c>
      <c r="K64" s="352" t="s">
        <v>8</v>
      </c>
      <c r="L64" s="365">
        <v>0.33</v>
      </c>
      <c r="M64" s="608"/>
      <c r="N64" s="610"/>
      <c r="O64" s="163"/>
      <c r="P64" s="163"/>
      <c r="Q64" s="164" t="s">
        <v>39</v>
      </c>
      <c r="R64" s="165" t="s">
        <v>9</v>
      </c>
      <c r="S64" s="161" t="s">
        <v>80</v>
      </c>
      <c r="T64" s="170">
        <v>0.17</v>
      </c>
      <c r="U64" s="165" t="s">
        <v>675</v>
      </c>
      <c r="V64" s="162">
        <v>0.5</v>
      </c>
      <c r="W64" s="163"/>
      <c r="X64" s="163"/>
      <c r="Y64" s="167" t="s">
        <v>39</v>
      </c>
      <c r="Z64" s="59"/>
      <c r="AA64" s="60">
        <v>18</v>
      </c>
      <c r="AB64" s="60"/>
      <c r="AC64" s="61">
        <v>40</v>
      </c>
      <c r="AD64" s="59"/>
      <c r="AE64" s="188"/>
      <c r="AF64" s="188"/>
      <c r="AG64" s="188"/>
      <c r="AH64" s="188"/>
      <c r="AI64" s="188"/>
      <c r="AJ64" s="188"/>
      <c r="AK64" s="188"/>
      <c r="AL64" s="188"/>
      <c r="AM64" s="188"/>
      <c r="AN64" s="188"/>
      <c r="AO64" s="60" t="s">
        <v>32</v>
      </c>
      <c r="AP64" s="60"/>
      <c r="AQ64" s="60"/>
      <c r="AR64" s="60"/>
      <c r="AS64" s="60"/>
      <c r="AT64" s="60"/>
      <c r="AU64" s="60"/>
      <c r="AV64" s="69"/>
      <c r="AW64" s="61"/>
      <c r="AY64" s="146">
        <f>SUM(Z64:AC64)</f>
        <v>58</v>
      </c>
      <c r="AZ64" s="147">
        <f>AY64/I64</f>
        <v>9.6666666666666661</v>
      </c>
      <c r="BA64" s="146"/>
      <c r="BB64" s="148">
        <f>L64+L65+L66+N64</f>
        <v>1</v>
      </c>
      <c r="BC64" s="148">
        <f>T64+T65+T66+V64</f>
        <v>1</v>
      </c>
    </row>
    <row r="65" spans="1:55" s="145" customFormat="1" ht="20.100000000000001" customHeight="1" x14ac:dyDescent="0.25">
      <c r="A65" s="24"/>
      <c r="B65" s="54"/>
      <c r="C65" s="627"/>
      <c r="D65" s="100"/>
      <c r="E65" s="172"/>
      <c r="F65" s="173"/>
      <c r="G65" s="173"/>
      <c r="H65" s="181"/>
      <c r="I65" s="173"/>
      <c r="J65" s="173"/>
      <c r="K65" s="178" t="s">
        <v>8</v>
      </c>
      <c r="L65" s="378">
        <v>0.33</v>
      </c>
      <c r="M65" s="174"/>
      <c r="N65" s="175"/>
      <c r="O65" s="177"/>
      <c r="P65" s="177"/>
      <c r="Q65" s="146"/>
      <c r="R65" s="178"/>
      <c r="S65" s="174" t="s">
        <v>80</v>
      </c>
      <c r="T65" s="175">
        <v>0.17</v>
      </c>
      <c r="U65" s="178"/>
      <c r="V65" s="176"/>
      <c r="W65" s="177"/>
      <c r="X65" s="177"/>
      <c r="Y65" s="181"/>
      <c r="Z65" s="182"/>
      <c r="AA65" s="185"/>
      <c r="AB65" s="185"/>
      <c r="AC65" s="184"/>
      <c r="AD65" s="182"/>
      <c r="AE65" s="190"/>
      <c r="AF65" s="190"/>
      <c r="AG65" s="190"/>
      <c r="AH65" s="190"/>
      <c r="AI65" s="190"/>
      <c r="AJ65" s="190"/>
      <c r="AK65" s="190"/>
      <c r="AL65" s="190"/>
      <c r="AM65" s="190"/>
      <c r="AN65" s="190"/>
      <c r="AO65" s="185" t="s">
        <v>32</v>
      </c>
      <c r="AP65" s="185"/>
      <c r="AQ65" s="185"/>
      <c r="AR65" s="185"/>
      <c r="AS65" s="185"/>
      <c r="AT65" s="185"/>
      <c r="AU65" s="185"/>
      <c r="AV65" s="183"/>
      <c r="AW65" s="184"/>
      <c r="AY65" s="146"/>
      <c r="AZ65" s="147"/>
      <c r="BA65" s="146"/>
      <c r="BB65" s="148"/>
      <c r="BC65" s="148"/>
    </row>
    <row r="66" spans="1:55" s="145" customFormat="1" ht="20.100000000000001" customHeight="1" x14ac:dyDescent="0.25">
      <c r="A66" s="109"/>
      <c r="B66" s="110"/>
      <c r="C66" s="118"/>
      <c r="D66" s="462"/>
      <c r="E66" s="149"/>
      <c r="F66" s="150"/>
      <c r="G66" s="150"/>
      <c r="H66" s="150"/>
      <c r="I66" s="150"/>
      <c r="J66" s="150"/>
      <c r="K66" s="351" t="s">
        <v>77</v>
      </c>
      <c r="L66" s="367">
        <v>0.34</v>
      </c>
      <c r="M66" s="609"/>
      <c r="N66" s="611"/>
      <c r="O66" s="154"/>
      <c r="P66" s="154"/>
      <c r="Q66" s="155"/>
      <c r="R66" s="156"/>
      <c r="S66" s="152" t="s">
        <v>80</v>
      </c>
      <c r="T66" s="157">
        <v>0.16</v>
      </c>
      <c r="U66" s="156"/>
      <c r="V66" s="153"/>
      <c r="W66" s="154"/>
      <c r="X66" s="154"/>
      <c r="Y66" s="151"/>
      <c r="Z66" s="62"/>
      <c r="AA66" s="63"/>
      <c r="AB66" s="63"/>
      <c r="AC66" s="64"/>
      <c r="AD66" s="62"/>
      <c r="AE66" s="189"/>
      <c r="AF66" s="189"/>
      <c r="AG66" s="189"/>
      <c r="AH66" s="189"/>
      <c r="AI66" s="189"/>
      <c r="AJ66" s="189"/>
      <c r="AK66" s="189"/>
      <c r="AL66" s="189"/>
      <c r="AM66" s="189"/>
      <c r="AN66" s="189"/>
      <c r="AO66" s="63" t="s">
        <v>32</v>
      </c>
      <c r="AP66" s="63"/>
      <c r="AQ66" s="63"/>
      <c r="AR66" s="63"/>
      <c r="AS66" s="63"/>
      <c r="AT66" s="63"/>
      <c r="AU66" s="63"/>
      <c r="AV66" s="70"/>
      <c r="AW66" s="64"/>
      <c r="AY66" s="146"/>
      <c r="AZ66" s="147"/>
      <c r="BA66" s="146"/>
      <c r="BB66" s="148"/>
      <c r="BC66" s="148"/>
    </row>
    <row r="67" spans="1:55" s="145" customFormat="1" ht="20.100000000000001" customHeight="1" x14ac:dyDescent="0.25">
      <c r="A67" s="25" t="s">
        <v>768</v>
      </c>
      <c r="B67" s="52"/>
      <c r="C67" s="123" t="s">
        <v>868</v>
      </c>
      <c r="D67" s="461"/>
      <c r="E67" s="159" t="s">
        <v>295</v>
      </c>
      <c r="F67" s="160" t="s">
        <v>578</v>
      </c>
      <c r="G67" s="160" t="s">
        <v>251</v>
      </c>
      <c r="H67" s="160" t="s">
        <v>47</v>
      </c>
      <c r="I67" s="160">
        <v>6</v>
      </c>
      <c r="J67" s="160">
        <v>2</v>
      </c>
      <c r="K67" s="165" t="s">
        <v>77</v>
      </c>
      <c r="L67" s="163">
        <v>0.3</v>
      </c>
      <c r="M67" s="608" t="s">
        <v>675</v>
      </c>
      <c r="N67" s="610">
        <v>0.4</v>
      </c>
      <c r="O67" s="163"/>
      <c r="P67" s="163"/>
      <c r="Q67" s="164" t="s">
        <v>39</v>
      </c>
      <c r="R67" s="165" t="s">
        <v>9</v>
      </c>
      <c r="S67" s="161" t="s">
        <v>80</v>
      </c>
      <c r="T67" s="170">
        <v>0.3</v>
      </c>
      <c r="U67" s="165" t="s">
        <v>675</v>
      </c>
      <c r="V67" s="162">
        <v>0.4</v>
      </c>
      <c r="W67" s="163"/>
      <c r="X67" s="163"/>
      <c r="Y67" s="167" t="s">
        <v>39</v>
      </c>
      <c r="Z67" s="59">
        <v>10.5</v>
      </c>
      <c r="AA67" s="60"/>
      <c r="AB67" s="60">
        <v>35</v>
      </c>
      <c r="AC67" s="61">
        <v>16</v>
      </c>
      <c r="AD67" s="59"/>
      <c r="AE67" s="188"/>
      <c r="AF67" s="188"/>
      <c r="AG67" s="188"/>
      <c r="AH67" s="188"/>
      <c r="AI67" s="188"/>
      <c r="AJ67" s="188"/>
      <c r="AK67" s="188" t="s">
        <v>39</v>
      </c>
      <c r="AL67" s="188"/>
      <c r="AM67" s="188"/>
      <c r="AN67" s="188"/>
      <c r="AO67" s="60"/>
      <c r="AP67" s="60" t="s">
        <v>32</v>
      </c>
      <c r="AQ67" s="60"/>
      <c r="AR67" s="60"/>
      <c r="AS67" s="60"/>
      <c r="AT67" s="60"/>
      <c r="AU67" s="60"/>
      <c r="AV67" s="69"/>
      <c r="AW67" s="61"/>
      <c r="AY67" s="146">
        <f>SUM(Z67:AC67)</f>
        <v>61.5</v>
      </c>
      <c r="AZ67" s="147">
        <f>AY67/I67</f>
        <v>10.25</v>
      </c>
      <c r="BA67" s="146"/>
      <c r="BB67" s="148">
        <f>L67+L68+L69+N67</f>
        <v>1</v>
      </c>
      <c r="BC67" s="148">
        <f>T67+T68+T69+V67</f>
        <v>1</v>
      </c>
    </row>
    <row r="68" spans="1:55" s="145" customFormat="1" ht="20.100000000000001" customHeight="1" x14ac:dyDescent="0.25">
      <c r="A68" s="24"/>
      <c r="B68" s="54"/>
      <c r="C68" s="627"/>
      <c r="D68" s="100"/>
      <c r="E68" s="172"/>
      <c r="F68" s="173"/>
      <c r="G68" s="173"/>
      <c r="H68" s="173"/>
      <c r="I68" s="173"/>
      <c r="J68" s="173"/>
      <c r="K68" s="178" t="s">
        <v>77</v>
      </c>
      <c r="L68" s="177">
        <v>0.15</v>
      </c>
      <c r="M68" s="174"/>
      <c r="N68" s="175"/>
      <c r="O68" s="177"/>
      <c r="P68" s="177"/>
      <c r="Q68" s="146"/>
      <c r="R68" s="178"/>
      <c r="S68" s="174" t="s">
        <v>80</v>
      </c>
      <c r="T68" s="176">
        <v>0.15</v>
      </c>
      <c r="U68" s="178"/>
      <c r="V68" s="176"/>
      <c r="W68" s="177"/>
      <c r="X68" s="177"/>
      <c r="Y68" s="181"/>
      <c r="Z68" s="182"/>
      <c r="AA68" s="185"/>
      <c r="AB68" s="185"/>
      <c r="AC68" s="184"/>
      <c r="AD68" s="182"/>
      <c r="AE68" s="190"/>
      <c r="AF68" s="190"/>
      <c r="AG68" s="190"/>
      <c r="AH68" s="190"/>
      <c r="AI68" s="190"/>
      <c r="AJ68" s="190"/>
      <c r="AK68" s="190" t="s">
        <v>39</v>
      </c>
      <c r="AL68" s="190"/>
      <c r="AM68" s="190"/>
      <c r="AN68" s="190"/>
      <c r="AO68" s="185"/>
      <c r="AP68" s="185" t="s">
        <v>32</v>
      </c>
      <c r="AQ68" s="185"/>
      <c r="AR68" s="185"/>
      <c r="AS68" s="185"/>
      <c r="AT68" s="185"/>
      <c r="AU68" s="185"/>
      <c r="AV68" s="183"/>
      <c r="AW68" s="184"/>
      <c r="AY68" s="146"/>
      <c r="AZ68" s="147"/>
      <c r="BA68" s="146"/>
      <c r="BB68" s="148"/>
      <c r="BC68" s="148"/>
    </row>
    <row r="69" spans="1:55" s="145" customFormat="1" ht="20.100000000000001" customHeight="1" x14ac:dyDescent="0.25">
      <c r="A69" s="108"/>
      <c r="B69" s="2"/>
      <c r="C69" s="124"/>
      <c r="D69" s="606"/>
      <c r="E69" s="149"/>
      <c r="F69" s="150"/>
      <c r="G69" s="150"/>
      <c r="H69" s="150"/>
      <c r="I69" s="150"/>
      <c r="J69" s="150"/>
      <c r="K69" s="156" t="s">
        <v>8</v>
      </c>
      <c r="L69" s="154">
        <v>0.15</v>
      </c>
      <c r="M69" s="609"/>
      <c r="N69" s="611"/>
      <c r="O69" s="154"/>
      <c r="P69" s="154"/>
      <c r="Q69" s="155"/>
      <c r="R69" s="156"/>
      <c r="S69" s="152" t="s">
        <v>80</v>
      </c>
      <c r="T69" s="157">
        <v>0.15</v>
      </c>
      <c r="U69" s="156"/>
      <c r="V69" s="153"/>
      <c r="W69" s="154"/>
      <c r="X69" s="154"/>
      <c r="Y69" s="151"/>
      <c r="Z69" s="62"/>
      <c r="AA69" s="63"/>
      <c r="AB69" s="63"/>
      <c r="AC69" s="64"/>
      <c r="AD69" s="62"/>
      <c r="AE69" s="189"/>
      <c r="AF69" s="189"/>
      <c r="AG69" s="189"/>
      <c r="AH69" s="189"/>
      <c r="AI69" s="189"/>
      <c r="AJ69" s="189"/>
      <c r="AK69" s="189" t="s">
        <v>39</v>
      </c>
      <c r="AL69" s="189"/>
      <c r="AM69" s="189"/>
      <c r="AN69" s="189"/>
      <c r="AO69" s="63"/>
      <c r="AP69" s="63" t="s">
        <v>32</v>
      </c>
      <c r="AQ69" s="63"/>
      <c r="AR69" s="63"/>
      <c r="AS69" s="63"/>
      <c r="AT69" s="63"/>
      <c r="AU69" s="63"/>
      <c r="AV69" s="70"/>
      <c r="AW69" s="64"/>
      <c r="AY69" s="146"/>
      <c r="AZ69" s="147"/>
      <c r="BA69" s="146"/>
      <c r="BB69" s="148"/>
      <c r="BC69" s="148"/>
    </row>
    <row r="70" spans="1:55" s="145" customFormat="1" ht="20.100000000000001" customHeight="1" x14ac:dyDescent="0.25">
      <c r="A70" s="380" t="s">
        <v>985</v>
      </c>
      <c r="B70" s="52"/>
      <c r="C70" s="123" t="s">
        <v>868</v>
      </c>
      <c r="D70" s="461"/>
      <c r="E70" s="159" t="s">
        <v>296</v>
      </c>
      <c r="F70" s="160"/>
      <c r="G70" s="160" t="s">
        <v>252</v>
      </c>
      <c r="H70" s="160" t="s">
        <v>32</v>
      </c>
      <c r="I70" s="160">
        <v>6</v>
      </c>
      <c r="J70" s="160">
        <v>2</v>
      </c>
      <c r="K70" s="165" t="s">
        <v>672</v>
      </c>
      <c r="L70" s="163">
        <v>0.35</v>
      </c>
      <c r="M70" s="608"/>
      <c r="N70" s="610"/>
      <c r="O70" s="163"/>
      <c r="P70" s="163"/>
      <c r="Q70" s="164" t="s">
        <v>39</v>
      </c>
      <c r="R70" s="165" t="s">
        <v>9</v>
      </c>
      <c r="S70" s="161" t="s">
        <v>80</v>
      </c>
      <c r="T70" s="170">
        <v>0.35</v>
      </c>
      <c r="U70" s="165" t="s">
        <v>687</v>
      </c>
      <c r="V70" s="162">
        <v>0.25</v>
      </c>
      <c r="W70" s="163"/>
      <c r="X70" s="163"/>
      <c r="Y70" s="167" t="s">
        <v>39</v>
      </c>
      <c r="Z70" s="59">
        <v>7.5</v>
      </c>
      <c r="AA70" s="60"/>
      <c r="AB70" s="60">
        <v>7.5</v>
      </c>
      <c r="AC70" s="61">
        <v>40</v>
      </c>
      <c r="AD70" s="59"/>
      <c r="AE70" s="188"/>
      <c r="AF70" s="188"/>
      <c r="AG70" s="188"/>
      <c r="AH70" s="188"/>
      <c r="AI70" s="188"/>
      <c r="AJ70" s="188"/>
      <c r="AK70" s="188"/>
      <c r="AL70" s="188"/>
      <c r="AM70" s="188"/>
      <c r="AN70" s="188"/>
      <c r="AO70" s="60"/>
      <c r="AP70" s="60" t="s">
        <v>32</v>
      </c>
      <c r="AQ70" s="60"/>
      <c r="AR70" s="60"/>
      <c r="AS70" s="60"/>
      <c r="AT70" s="60"/>
      <c r="AU70" s="60"/>
      <c r="AV70" s="69"/>
      <c r="AW70" s="61"/>
      <c r="AY70" s="146">
        <f>SUM(Z70:AC70)</f>
        <v>55</v>
      </c>
      <c r="AZ70" s="147">
        <f>AY70/I70</f>
        <v>9.1666666666666661</v>
      </c>
      <c r="BA70" s="146"/>
      <c r="BB70" s="148">
        <f>L70+L71+L72+N70</f>
        <v>1</v>
      </c>
      <c r="BC70" s="148">
        <f>T70+T71+T72+V70</f>
        <v>1</v>
      </c>
    </row>
    <row r="71" spans="1:55" s="145" customFormat="1" ht="20.100000000000001" customHeight="1" x14ac:dyDescent="0.25">
      <c r="A71" s="108"/>
      <c r="B71" s="2"/>
      <c r="C71" s="124"/>
      <c r="D71" s="606"/>
      <c r="E71" s="172"/>
      <c r="F71" s="173"/>
      <c r="G71" s="173"/>
      <c r="H71" s="173"/>
      <c r="I71" s="173"/>
      <c r="J71" s="173"/>
      <c r="K71" s="178" t="s">
        <v>672</v>
      </c>
      <c r="L71" s="177">
        <v>0.25</v>
      </c>
      <c r="M71" s="174"/>
      <c r="N71" s="175"/>
      <c r="O71" s="177"/>
      <c r="P71" s="177"/>
      <c r="Q71" s="146"/>
      <c r="R71" s="178"/>
      <c r="S71" s="174" t="s">
        <v>80</v>
      </c>
      <c r="T71" s="175">
        <v>0.25</v>
      </c>
      <c r="U71" s="178"/>
      <c r="V71" s="176"/>
      <c r="W71" s="177"/>
      <c r="X71" s="177"/>
      <c r="Y71" s="181"/>
      <c r="Z71" s="182"/>
      <c r="AA71" s="185"/>
      <c r="AB71" s="185"/>
      <c r="AC71" s="184"/>
      <c r="AD71" s="182"/>
      <c r="AE71" s="190"/>
      <c r="AF71" s="190"/>
      <c r="AG71" s="190"/>
      <c r="AH71" s="190"/>
      <c r="AI71" s="190"/>
      <c r="AJ71" s="190"/>
      <c r="AK71" s="190"/>
      <c r="AL71" s="190"/>
      <c r="AM71" s="190"/>
      <c r="AN71" s="190"/>
      <c r="AO71" s="185"/>
      <c r="AP71" s="185" t="s">
        <v>32</v>
      </c>
      <c r="AQ71" s="185"/>
      <c r="AR71" s="185"/>
      <c r="AS71" s="185"/>
      <c r="AT71" s="185"/>
      <c r="AU71" s="185"/>
      <c r="AV71" s="183"/>
      <c r="AW71" s="184"/>
      <c r="AY71" s="146"/>
      <c r="AZ71" s="147"/>
      <c r="BA71" s="146"/>
      <c r="BB71" s="148"/>
      <c r="BC71" s="148"/>
    </row>
    <row r="72" spans="1:55" s="145" customFormat="1" ht="20.100000000000001" customHeight="1" x14ac:dyDescent="0.25">
      <c r="A72" s="108"/>
      <c r="B72" s="2"/>
      <c r="C72" s="124"/>
      <c r="D72" s="606"/>
      <c r="E72" s="172"/>
      <c r="F72" s="173"/>
      <c r="G72" s="173"/>
      <c r="H72" s="173"/>
      <c r="I72" s="173"/>
      <c r="J72" s="173"/>
      <c r="K72" s="178" t="s">
        <v>672</v>
      </c>
      <c r="L72" s="177">
        <v>0.4</v>
      </c>
      <c r="M72" s="174"/>
      <c r="N72" s="175"/>
      <c r="O72" s="177"/>
      <c r="P72" s="177"/>
      <c r="Q72" s="146"/>
      <c r="R72" s="178"/>
      <c r="S72" s="174" t="s">
        <v>80</v>
      </c>
      <c r="T72" s="175">
        <v>0.15</v>
      </c>
      <c r="U72" s="178"/>
      <c r="V72" s="176"/>
      <c r="W72" s="177"/>
      <c r="X72" s="177"/>
      <c r="Y72" s="181"/>
      <c r="Z72" s="182"/>
      <c r="AA72" s="185"/>
      <c r="AB72" s="185"/>
      <c r="AC72" s="184"/>
      <c r="AD72" s="182"/>
      <c r="AE72" s="190"/>
      <c r="AF72" s="190"/>
      <c r="AG72" s="190"/>
      <c r="AH72" s="190"/>
      <c r="AI72" s="190"/>
      <c r="AJ72" s="190"/>
      <c r="AK72" s="190"/>
      <c r="AL72" s="190"/>
      <c r="AM72" s="190"/>
      <c r="AN72" s="190"/>
      <c r="AO72" s="185"/>
      <c r="AP72" s="185" t="s">
        <v>32</v>
      </c>
      <c r="AQ72" s="185"/>
      <c r="AR72" s="185"/>
      <c r="AS72" s="185"/>
      <c r="AT72" s="185"/>
      <c r="AU72" s="185"/>
      <c r="AV72" s="183"/>
      <c r="AW72" s="184"/>
      <c r="AY72" s="146"/>
      <c r="AZ72" s="147"/>
      <c r="BA72" s="146"/>
      <c r="BB72" s="148"/>
      <c r="BC72" s="148"/>
    </row>
    <row r="73" spans="1:55" s="145" customFormat="1" ht="20.100000000000001" customHeight="1" x14ac:dyDescent="0.25">
      <c r="A73" s="85" t="s">
        <v>356</v>
      </c>
      <c r="B73" s="52"/>
      <c r="C73" s="123" t="s">
        <v>867</v>
      </c>
      <c r="D73" s="461"/>
      <c r="E73" s="159" t="s">
        <v>468</v>
      </c>
      <c r="F73" s="160"/>
      <c r="G73" s="160" t="s">
        <v>648</v>
      </c>
      <c r="H73" s="160" t="s">
        <v>39</v>
      </c>
      <c r="I73" s="160">
        <v>3</v>
      </c>
      <c r="J73" s="160">
        <v>1</v>
      </c>
      <c r="K73" s="165" t="s">
        <v>77</v>
      </c>
      <c r="L73" s="163">
        <v>0.2</v>
      </c>
      <c r="M73" s="608" t="s">
        <v>683</v>
      </c>
      <c r="N73" s="610">
        <v>0.5</v>
      </c>
      <c r="O73" s="163"/>
      <c r="P73" s="163"/>
      <c r="Q73" s="164" t="s">
        <v>39</v>
      </c>
      <c r="R73" s="165" t="s">
        <v>9</v>
      </c>
      <c r="S73" s="161" t="s">
        <v>80</v>
      </c>
      <c r="T73" s="170">
        <v>0.2</v>
      </c>
      <c r="U73" s="165" t="s">
        <v>683</v>
      </c>
      <c r="V73" s="162">
        <v>0.5</v>
      </c>
      <c r="W73" s="163"/>
      <c r="X73" s="163"/>
      <c r="Y73" s="167" t="s">
        <v>39</v>
      </c>
      <c r="Z73" s="59">
        <v>10.5</v>
      </c>
      <c r="AA73" s="60"/>
      <c r="AB73" s="60">
        <v>9</v>
      </c>
      <c r="AC73" s="167">
        <v>9</v>
      </c>
      <c r="AD73" s="59"/>
      <c r="AE73" s="188"/>
      <c r="AF73" s="188"/>
      <c r="AG73" s="188"/>
      <c r="AH73" s="188"/>
      <c r="AI73" s="188" t="s">
        <v>39</v>
      </c>
      <c r="AJ73" s="188"/>
      <c r="AK73" s="188"/>
      <c r="AL73" s="188"/>
      <c r="AM73" s="188"/>
      <c r="AN73" s="188"/>
      <c r="AO73" s="60"/>
      <c r="AP73" s="60"/>
      <c r="AQ73" s="60"/>
      <c r="AR73" s="60"/>
      <c r="AS73" s="60"/>
      <c r="AT73" s="60"/>
      <c r="AU73" s="60"/>
      <c r="AV73" s="69"/>
      <c r="AW73" s="61"/>
      <c r="AY73" s="146">
        <f>SUM(Z73:AC73)</f>
        <v>28.5</v>
      </c>
      <c r="AZ73" s="147">
        <f>AY73/I73</f>
        <v>9.5</v>
      </c>
      <c r="BA73" s="146"/>
      <c r="BB73" s="148">
        <f>L73+L74+N73</f>
        <v>1</v>
      </c>
      <c r="BC73" s="148">
        <f>T73+T74+V73</f>
        <v>1</v>
      </c>
    </row>
    <row r="74" spans="1:55" s="145" customFormat="1" ht="20.100000000000001" customHeight="1" x14ac:dyDescent="0.25">
      <c r="A74" s="109"/>
      <c r="B74" s="110"/>
      <c r="C74" s="118"/>
      <c r="D74" s="462"/>
      <c r="E74" s="149"/>
      <c r="F74" s="150"/>
      <c r="G74" s="150"/>
      <c r="H74" s="150"/>
      <c r="I74" s="150"/>
      <c r="J74" s="150"/>
      <c r="K74" s="156" t="s">
        <v>688</v>
      </c>
      <c r="L74" s="154">
        <v>0.3</v>
      </c>
      <c r="M74" s="609"/>
      <c r="N74" s="611"/>
      <c r="O74" s="154"/>
      <c r="P74" s="154"/>
      <c r="Q74" s="155"/>
      <c r="R74" s="156"/>
      <c r="S74" s="152" t="s">
        <v>80</v>
      </c>
      <c r="T74" s="157">
        <v>0.3</v>
      </c>
      <c r="U74" s="156"/>
      <c r="V74" s="153"/>
      <c r="W74" s="154"/>
      <c r="X74" s="154"/>
      <c r="Y74" s="151"/>
      <c r="Z74" s="62"/>
      <c r="AA74" s="63"/>
      <c r="AB74" s="63"/>
      <c r="AC74" s="151"/>
      <c r="AD74" s="62"/>
      <c r="AE74" s="189"/>
      <c r="AF74" s="189"/>
      <c r="AG74" s="189"/>
      <c r="AH74" s="189"/>
      <c r="AI74" s="189" t="s">
        <v>39</v>
      </c>
      <c r="AJ74" s="189"/>
      <c r="AK74" s="189"/>
      <c r="AL74" s="189"/>
      <c r="AM74" s="189"/>
      <c r="AN74" s="189"/>
      <c r="AO74" s="63"/>
      <c r="AP74" s="63"/>
      <c r="AQ74" s="63"/>
      <c r="AR74" s="63"/>
      <c r="AS74" s="63"/>
      <c r="AT74" s="63"/>
      <c r="AU74" s="63"/>
      <c r="AV74" s="70"/>
      <c r="AW74" s="64"/>
      <c r="AY74" s="146"/>
      <c r="AZ74" s="147"/>
      <c r="BA74" s="146"/>
      <c r="BB74" s="148"/>
      <c r="BC74" s="148"/>
    </row>
    <row r="75" spans="1:55" s="145" customFormat="1" ht="20.100000000000001" customHeight="1" x14ac:dyDescent="0.25">
      <c r="A75" s="25" t="s">
        <v>370</v>
      </c>
      <c r="B75" s="52"/>
      <c r="C75" s="117"/>
      <c r="D75" s="461"/>
      <c r="E75" s="159" t="s">
        <v>297</v>
      </c>
      <c r="F75" s="160"/>
      <c r="G75" s="160" t="s">
        <v>253</v>
      </c>
      <c r="H75" s="160" t="s">
        <v>39</v>
      </c>
      <c r="I75" s="160">
        <v>6</v>
      </c>
      <c r="J75" s="160">
        <v>2</v>
      </c>
      <c r="K75" s="165" t="s">
        <v>12</v>
      </c>
      <c r="L75" s="339">
        <v>0.25</v>
      </c>
      <c r="M75" s="608" t="s">
        <v>675</v>
      </c>
      <c r="N75" s="610">
        <v>0.5</v>
      </c>
      <c r="O75" s="163"/>
      <c r="P75" s="163"/>
      <c r="Q75" s="164" t="s">
        <v>39</v>
      </c>
      <c r="R75" s="165" t="s">
        <v>9</v>
      </c>
      <c r="S75" s="161" t="s">
        <v>80</v>
      </c>
      <c r="T75" s="170">
        <v>0.25</v>
      </c>
      <c r="U75" s="165" t="s">
        <v>675</v>
      </c>
      <c r="V75" s="162">
        <v>0.5</v>
      </c>
      <c r="W75" s="163"/>
      <c r="X75" s="163"/>
      <c r="Y75" s="167" t="s">
        <v>39</v>
      </c>
      <c r="Z75" s="59">
        <v>36</v>
      </c>
      <c r="AA75" s="60"/>
      <c r="AB75" s="60">
        <v>18</v>
      </c>
      <c r="AC75" s="61"/>
      <c r="AD75" s="59"/>
      <c r="AE75" s="188"/>
      <c r="AF75" s="188"/>
      <c r="AG75" s="188"/>
      <c r="AH75" s="188"/>
      <c r="AI75" s="188"/>
      <c r="AJ75" s="188"/>
      <c r="AK75" s="188"/>
      <c r="AL75" s="188"/>
      <c r="AM75" s="188"/>
      <c r="AN75" s="188"/>
      <c r="AO75" s="60"/>
      <c r="AP75" s="60"/>
      <c r="AQ75" s="60"/>
      <c r="AR75" s="60"/>
      <c r="AS75" s="60"/>
      <c r="AT75" s="60"/>
      <c r="AU75" s="60"/>
      <c r="AV75" s="69" t="s">
        <v>39</v>
      </c>
      <c r="AW75" s="61"/>
      <c r="AY75" s="146">
        <f>SUM(Z75:AC75)</f>
        <v>54</v>
      </c>
      <c r="AZ75" s="147">
        <f>AY75/I75</f>
        <v>9</v>
      </c>
      <c r="BA75" s="146"/>
      <c r="BB75" s="148">
        <f>L75+L76+N75</f>
        <v>1</v>
      </c>
      <c r="BC75" s="148">
        <f>T75+T76+V75</f>
        <v>1</v>
      </c>
    </row>
    <row r="76" spans="1:55" s="145" customFormat="1" ht="20.100000000000001" customHeight="1" x14ac:dyDescent="0.25">
      <c r="A76" s="108"/>
      <c r="B76" s="2"/>
      <c r="C76" s="124"/>
      <c r="D76" s="606"/>
      <c r="E76" s="149"/>
      <c r="F76" s="150"/>
      <c r="G76" s="150"/>
      <c r="H76" s="150"/>
      <c r="I76" s="150"/>
      <c r="J76" s="150"/>
      <c r="K76" s="156" t="s">
        <v>11</v>
      </c>
      <c r="L76" s="177">
        <v>0.25</v>
      </c>
      <c r="M76" s="609"/>
      <c r="N76" s="611"/>
      <c r="O76" s="154"/>
      <c r="P76" s="154"/>
      <c r="Q76" s="155"/>
      <c r="R76" s="156"/>
      <c r="S76" s="152" t="s">
        <v>80</v>
      </c>
      <c r="T76" s="176">
        <v>0.25</v>
      </c>
      <c r="U76" s="156"/>
      <c r="V76" s="153"/>
      <c r="W76" s="154"/>
      <c r="X76" s="154"/>
      <c r="Y76" s="151"/>
      <c r="Z76" s="62"/>
      <c r="AA76" s="63"/>
      <c r="AB76" s="63"/>
      <c r="AC76" s="64"/>
      <c r="AD76" s="62"/>
      <c r="AE76" s="189"/>
      <c r="AF76" s="189"/>
      <c r="AG76" s="189"/>
      <c r="AH76" s="189"/>
      <c r="AI76" s="189"/>
      <c r="AJ76" s="189"/>
      <c r="AK76" s="189"/>
      <c r="AL76" s="189"/>
      <c r="AM76" s="189"/>
      <c r="AN76" s="189"/>
      <c r="AO76" s="63"/>
      <c r="AP76" s="63"/>
      <c r="AQ76" s="63"/>
      <c r="AR76" s="63"/>
      <c r="AS76" s="63"/>
      <c r="AT76" s="63"/>
      <c r="AU76" s="63"/>
      <c r="AV76" s="70" t="s">
        <v>39</v>
      </c>
      <c r="AW76" s="64"/>
      <c r="AY76" s="146"/>
      <c r="AZ76" s="147"/>
      <c r="BA76" s="146"/>
      <c r="BB76" s="148"/>
      <c r="BC76" s="148"/>
    </row>
    <row r="77" spans="1:55" s="145" customFormat="1" ht="20.100000000000001" customHeight="1" x14ac:dyDescent="0.25">
      <c r="A77" s="25" t="s">
        <v>345</v>
      </c>
      <c r="B77" s="52"/>
      <c r="C77" s="123" t="s">
        <v>868</v>
      </c>
      <c r="D77" s="101"/>
      <c r="E77" s="159" t="s">
        <v>298</v>
      </c>
      <c r="F77" s="160"/>
      <c r="G77" s="160" t="s">
        <v>254</v>
      </c>
      <c r="H77" s="160" t="s">
        <v>32</v>
      </c>
      <c r="I77" s="160">
        <v>6</v>
      </c>
      <c r="J77" s="160">
        <v>2</v>
      </c>
      <c r="K77" s="165" t="s">
        <v>388</v>
      </c>
      <c r="L77" s="163">
        <v>0.25</v>
      </c>
      <c r="M77" s="608"/>
      <c r="N77" s="610"/>
      <c r="O77" s="163"/>
      <c r="P77" s="163"/>
      <c r="Q77" s="164" t="s">
        <v>39</v>
      </c>
      <c r="R77" s="165" t="s">
        <v>80</v>
      </c>
      <c r="S77" s="161"/>
      <c r="T77" s="170"/>
      <c r="U77" s="165"/>
      <c r="V77" s="162"/>
      <c r="W77" s="163"/>
      <c r="X77" s="163"/>
      <c r="Y77" s="167" t="s">
        <v>39</v>
      </c>
      <c r="Z77" s="59"/>
      <c r="AA77" s="60"/>
      <c r="AB77" s="60"/>
      <c r="AC77" s="61">
        <v>60</v>
      </c>
      <c r="AD77" s="59"/>
      <c r="AE77" s="188"/>
      <c r="AF77" s="188"/>
      <c r="AG77" s="188"/>
      <c r="AH77" s="188"/>
      <c r="AI77" s="188"/>
      <c r="AJ77" s="188"/>
      <c r="AK77" s="188"/>
      <c r="AL77" s="188"/>
      <c r="AM77" s="188"/>
      <c r="AN77" s="188"/>
      <c r="AO77" s="60"/>
      <c r="AP77" s="60"/>
      <c r="AQ77" s="60" t="s">
        <v>32</v>
      </c>
      <c r="AR77" s="60"/>
      <c r="AS77" s="60"/>
      <c r="AT77" s="60"/>
      <c r="AU77" s="60"/>
      <c r="AV77" s="69"/>
      <c r="AW77" s="61"/>
      <c r="AY77" s="146">
        <f>SUM(Z77:AC77)</f>
        <v>60</v>
      </c>
      <c r="AZ77" s="147">
        <f>AY77/I77</f>
        <v>10</v>
      </c>
      <c r="BA77" s="146"/>
      <c r="BB77" s="148">
        <f>L77+L78+L79+L80+N77</f>
        <v>1</v>
      </c>
      <c r="BC77" s="148"/>
    </row>
    <row r="78" spans="1:55" s="145" customFormat="1" ht="20.100000000000001" customHeight="1" x14ac:dyDescent="0.25">
      <c r="A78" s="24"/>
      <c r="B78" s="54"/>
      <c r="C78" s="627"/>
      <c r="D78" s="100"/>
      <c r="E78" s="172"/>
      <c r="F78" s="173"/>
      <c r="G78" s="173"/>
      <c r="H78" s="173"/>
      <c r="I78" s="173"/>
      <c r="J78" s="173"/>
      <c r="K78" s="178" t="s">
        <v>388</v>
      </c>
      <c r="L78" s="177">
        <v>0.25</v>
      </c>
      <c r="M78" s="174"/>
      <c r="N78" s="175"/>
      <c r="O78" s="177"/>
      <c r="P78" s="177"/>
      <c r="Q78" s="146"/>
      <c r="R78" s="178"/>
      <c r="S78" s="174"/>
      <c r="T78" s="175"/>
      <c r="U78" s="178"/>
      <c r="V78" s="176"/>
      <c r="W78" s="177"/>
      <c r="X78" s="177"/>
      <c r="Y78" s="181"/>
      <c r="Z78" s="182"/>
      <c r="AA78" s="185"/>
      <c r="AB78" s="185"/>
      <c r="AC78" s="184"/>
      <c r="AD78" s="182"/>
      <c r="AE78" s="190"/>
      <c r="AF78" s="190"/>
      <c r="AG78" s="190"/>
      <c r="AH78" s="190"/>
      <c r="AI78" s="190"/>
      <c r="AJ78" s="190"/>
      <c r="AK78" s="190"/>
      <c r="AL78" s="190"/>
      <c r="AM78" s="190"/>
      <c r="AN78" s="190"/>
      <c r="AO78" s="185"/>
      <c r="AP78" s="185"/>
      <c r="AQ78" s="185" t="s">
        <v>32</v>
      </c>
      <c r="AR78" s="185"/>
      <c r="AS78" s="185"/>
      <c r="AT78" s="185"/>
      <c r="AU78" s="185"/>
      <c r="AV78" s="183"/>
      <c r="AW78" s="184"/>
      <c r="AY78" s="146"/>
      <c r="AZ78" s="147"/>
      <c r="BA78" s="146"/>
      <c r="BB78" s="148"/>
      <c r="BC78" s="148"/>
    </row>
    <row r="79" spans="1:55" s="145" customFormat="1" ht="20.100000000000001" customHeight="1" x14ac:dyDescent="0.25">
      <c r="A79" s="24"/>
      <c r="B79" s="54"/>
      <c r="C79" s="627"/>
      <c r="D79" s="100"/>
      <c r="E79" s="172"/>
      <c r="F79" s="173"/>
      <c r="G79" s="173"/>
      <c r="H79" s="173"/>
      <c r="I79" s="173"/>
      <c r="J79" s="173"/>
      <c r="K79" s="178" t="s">
        <v>388</v>
      </c>
      <c r="L79" s="177">
        <v>0.25</v>
      </c>
      <c r="M79" s="174"/>
      <c r="N79" s="175"/>
      <c r="O79" s="177"/>
      <c r="P79" s="177"/>
      <c r="Q79" s="146"/>
      <c r="R79" s="178"/>
      <c r="S79" s="174"/>
      <c r="T79" s="175"/>
      <c r="U79" s="178"/>
      <c r="V79" s="176"/>
      <c r="W79" s="177"/>
      <c r="X79" s="177"/>
      <c r="Y79" s="181"/>
      <c r="Z79" s="182"/>
      <c r="AA79" s="185"/>
      <c r="AB79" s="185"/>
      <c r="AC79" s="184"/>
      <c r="AD79" s="182"/>
      <c r="AE79" s="190"/>
      <c r="AF79" s="190"/>
      <c r="AG79" s="190"/>
      <c r="AH79" s="190"/>
      <c r="AI79" s="190"/>
      <c r="AJ79" s="190"/>
      <c r="AK79" s="190"/>
      <c r="AL79" s="190"/>
      <c r="AM79" s="190"/>
      <c r="AN79" s="190"/>
      <c r="AO79" s="185"/>
      <c r="AP79" s="185"/>
      <c r="AQ79" s="185" t="s">
        <v>32</v>
      </c>
      <c r="AR79" s="185"/>
      <c r="AS79" s="185"/>
      <c r="AT79" s="185"/>
      <c r="AU79" s="185"/>
      <c r="AV79" s="183"/>
      <c r="AW79" s="184"/>
      <c r="AY79" s="146"/>
      <c r="AZ79" s="147"/>
      <c r="BA79" s="146"/>
      <c r="BB79" s="148"/>
      <c r="BC79" s="148"/>
    </row>
    <row r="80" spans="1:55" s="145" customFormat="1" ht="20.100000000000001" customHeight="1" x14ac:dyDescent="0.25">
      <c r="A80" s="108"/>
      <c r="B80" s="2"/>
      <c r="C80" s="124"/>
      <c r="D80" s="606"/>
      <c r="E80" s="149"/>
      <c r="F80" s="150"/>
      <c r="G80" s="150"/>
      <c r="H80" s="150"/>
      <c r="I80" s="150"/>
      <c r="J80" s="150"/>
      <c r="K80" s="156" t="s">
        <v>388</v>
      </c>
      <c r="L80" s="367">
        <v>0.25</v>
      </c>
      <c r="M80" s="609"/>
      <c r="N80" s="611"/>
      <c r="O80" s="154"/>
      <c r="P80" s="154"/>
      <c r="Q80" s="155"/>
      <c r="R80" s="156"/>
      <c r="S80" s="152"/>
      <c r="T80" s="157"/>
      <c r="U80" s="156"/>
      <c r="V80" s="153"/>
      <c r="W80" s="154"/>
      <c r="X80" s="154"/>
      <c r="Y80" s="151"/>
      <c r="Z80" s="62"/>
      <c r="AA80" s="63"/>
      <c r="AB80" s="63"/>
      <c r="AC80" s="64"/>
      <c r="AD80" s="62"/>
      <c r="AE80" s="189"/>
      <c r="AF80" s="189"/>
      <c r="AG80" s="189"/>
      <c r="AH80" s="189"/>
      <c r="AI80" s="189"/>
      <c r="AJ80" s="189"/>
      <c r="AK80" s="189"/>
      <c r="AL80" s="189"/>
      <c r="AM80" s="189"/>
      <c r="AN80" s="189"/>
      <c r="AO80" s="63"/>
      <c r="AP80" s="63"/>
      <c r="AQ80" s="63" t="s">
        <v>32</v>
      </c>
      <c r="AR80" s="63"/>
      <c r="AS80" s="63"/>
      <c r="AT80" s="63"/>
      <c r="AU80" s="63"/>
      <c r="AV80" s="70"/>
      <c r="AW80" s="64"/>
      <c r="AY80" s="146"/>
      <c r="AZ80" s="147"/>
      <c r="BA80" s="146"/>
      <c r="BB80" s="148"/>
      <c r="BC80" s="148"/>
    </row>
    <row r="81" spans="1:55" s="145" customFormat="1" ht="20.100000000000001" customHeight="1" x14ac:dyDescent="0.25">
      <c r="A81" s="25" t="s">
        <v>357</v>
      </c>
      <c r="B81" s="52"/>
      <c r="C81" s="123" t="s">
        <v>867</v>
      </c>
      <c r="D81" s="101"/>
      <c r="E81" s="159" t="s">
        <v>461</v>
      </c>
      <c r="F81" s="160"/>
      <c r="G81" s="160" t="s">
        <v>649</v>
      </c>
      <c r="H81" s="160" t="s">
        <v>39</v>
      </c>
      <c r="I81" s="160">
        <v>6</v>
      </c>
      <c r="J81" s="160">
        <v>2</v>
      </c>
      <c r="K81" s="165" t="s">
        <v>388</v>
      </c>
      <c r="L81" s="365">
        <v>0.1</v>
      </c>
      <c r="M81" s="608" t="s">
        <v>675</v>
      </c>
      <c r="N81" s="610">
        <v>0.5</v>
      </c>
      <c r="O81" s="163"/>
      <c r="P81" s="163"/>
      <c r="Q81" s="164" t="s">
        <v>39</v>
      </c>
      <c r="R81" s="165" t="s">
        <v>9</v>
      </c>
      <c r="S81" s="161" t="s">
        <v>80</v>
      </c>
      <c r="T81" s="170">
        <v>0.1</v>
      </c>
      <c r="U81" s="165" t="s">
        <v>687</v>
      </c>
      <c r="V81" s="162">
        <v>0.5</v>
      </c>
      <c r="W81" s="163"/>
      <c r="X81" s="163"/>
      <c r="Y81" s="167" t="s">
        <v>39</v>
      </c>
      <c r="Z81" s="59">
        <v>12</v>
      </c>
      <c r="AA81" s="60"/>
      <c r="AB81" s="60">
        <v>6</v>
      </c>
      <c r="AC81" s="61">
        <v>30</v>
      </c>
      <c r="AD81" s="59"/>
      <c r="AE81" s="188"/>
      <c r="AF81" s="188"/>
      <c r="AG81" s="188"/>
      <c r="AH81" s="188"/>
      <c r="AI81" s="188"/>
      <c r="AJ81" s="188"/>
      <c r="AK81" s="188" t="s">
        <v>39</v>
      </c>
      <c r="AL81" s="188"/>
      <c r="AM81" s="188"/>
      <c r="AN81" s="188"/>
      <c r="AO81" s="60"/>
      <c r="AP81" s="60"/>
      <c r="AQ81" s="60"/>
      <c r="AR81" s="60"/>
      <c r="AS81" s="60"/>
      <c r="AT81" s="60"/>
      <c r="AU81" s="60"/>
      <c r="AV81" s="69"/>
      <c r="AW81" s="61"/>
      <c r="AY81" s="146">
        <f>SUM(Z81:AC81)</f>
        <v>48</v>
      </c>
      <c r="AZ81" s="147">
        <f>AY81/I81</f>
        <v>8</v>
      </c>
      <c r="BA81" s="146"/>
      <c r="BB81" s="148">
        <f>L81+L82+N81</f>
        <v>1</v>
      </c>
      <c r="BC81" s="148">
        <f>T81+T82+V81</f>
        <v>1</v>
      </c>
    </row>
    <row r="82" spans="1:55" s="145" customFormat="1" ht="20.100000000000001" customHeight="1" x14ac:dyDescent="0.25">
      <c r="A82" s="108"/>
      <c r="B82" s="2"/>
      <c r="C82" s="124"/>
      <c r="D82" s="606"/>
      <c r="E82" s="172"/>
      <c r="F82" s="173"/>
      <c r="G82" s="173"/>
      <c r="H82" s="173"/>
      <c r="I82" s="173"/>
      <c r="J82" s="173"/>
      <c r="K82" s="156" t="s">
        <v>8</v>
      </c>
      <c r="L82" s="378">
        <v>0.4</v>
      </c>
      <c r="M82" s="174"/>
      <c r="N82" s="175"/>
      <c r="O82" s="177"/>
      <c r="P82" s="177"/>
      <c r="Q82" s="146"/>
      <c r="R82" s="178"/>
      <c r="S82" s="174" t="s">
        <v>80</v>
      </c>
      <c r="T82" s="175">
        <v>0.4</v>
      </c>
      <c r="U82" s="178"/>
      <c r="V82" s="176"/>
      <c r="W82" s="177"/>
      <c r="X82" s="177"/>
      <c r="Y82" s="181"/>
      <c r="Z82" s="182"/>
      <c r="AA82" s="185"/>
      <c r="AB82" s="185"/>
      <c r="AC82" s="184"/>
      <c r="AD82" s="182"/>
      <c r="AE82" s="190"/>
      <c r="AF82" s="190"/>
      <c r="AG82" s="190"/>
      <c r="AH82" s="190"/>
      <c r="AI82" s="190"/>
      <c r="AJ82" s="190"/>
      <c r="AK82" s="190" t="s">
        <v>39</v>
      </c>
      <c r="AL82" s="190"/>
      <c r="AM82" s="190"/>
      <c r="AN82" s="190"/>
      <c r="AO82" s="185"/>
      <c r="AP82" s="185"/>
      <c r="AQ82" s="185"/>
      <c r="AR82" s="185"/>
      <c r="AS82" s="185"/>
      <c r="AT82" s="185"/>
      <c r="AU82" s="185"/>
      <c r="AV82" s="183"/>
      <c r="AW82" s="184"/>
      <c r="AY82" s="146"/>
      <c r="AZ82" s="147"/>
      <c r="BA82" s="146"/>
      <c r="BB82" s="148"/>
      <c r="BC82" s="148"/>
    </row>
    <row r="83" spans="1:55" s="145" customFormat="1" ht="20.100000000000001" customHeight="1" x14ac:dyDescent="0.25">
      <c r="A83" s="380" t="s">
        <v>981</v>
      </c>
      <c r="B83" s="52"/>
      <c r="C83" s="123" t="s">
        <v>871</v>
      </c>
      <c r="D83" s="461"/>
      <c r="E83" s="159" t="s">
        <v>299</v>
      </c>
      <c r="F83" s="160" t="s">
        <v>791</v>
      </c>
      <c r="G83" s="160" t="s">
        <v>255</v>
      </c>
      <c r="H83" s="167" t="s">
        <v>47</v>
      </c>
      <c r="I83" s="160">
        <v>6</v>
      </c>
      <c r="J83" s="160">
        <v>2</v>
      </c>
      <c r="K83" s="165" t="s">
        <v>146</v>
      </c>
      <c r="L83" s="163">
        <v>0.25</v>
      </c>
      <c r="M83" s="608" t="s">
        <v>675</v>
      </c>
      <c r="N83" s="610">
        <v>0.5</v>
      </c>
      <c r="O83" s="163"/>
      <c r="P83" s="163"/>
      <c r="Q83" s="164" t="s">
        <v>39</v>
      </c>
      <c r="R83" s="165" t="s">
        <v>9</v>
      </c>
      <c r="S83" s="161" t="s">
        <v>80</v>
      </c>
      <c r="T83" s="170">
        <v>0.25</v>
      </c>
      <c r="U83" s="165" t="s">
        <v>675</v>
      </c>
      <c r="V83" s="162">
        <v>0.5</v>
      </c>
      <c r="W83" s="163"/>
      <c r="X83" s="163"/>
      <c r="Y83" s="167" t="s">
        <v>39</v>
      </c>
      <c r="Z83" s="59">
        <v>18</v>
      </c>
      <c r="AA83" s="60"/>
      <c r="AB83" s="60">
        <v>18</v>
      </c>
      <c r="AC83" s="61">
        <v>18</v>
      </c>
      <c r="AD83" s="59"/>
      <c r="AE83" s="188"/>
      <c r="AF83" s="188"/>
      <c r="AG83" s="188"/>
      <c r="AH83" s="188"/>
      <c r="AI83" s="188"/>
      <c r="AJ83" s="188"/>
      <c r="AK83" s="188"/>
      <c r="AL83" s="188"/>
      <c r="AM83" s="188"/>
      <c r="AN83" s="188"/>
      <c r="AO83" s="60"/>
      <c r="AP83" s="60"/>
      <c r="AQ83" s="60"/>
      <c r="AR83" s="60"/>
      <c r="AS83" s="60"/>
      <c r="AT83" s="60" t="s">
        <v>32</v>
      </c>
      <c r="AU83" s="60" t="s">
        <v>32</v>
      </c>
      <c r="AV83" s="69" t="s">
        <v>32</v>
      </c>
      <c r="AW83" s="61" t="s">
        <v>39</v>
      </c>
      <c r="AY83" s="146">
        <f>SUM(Z83:AC83)</f>
        <v>54</v>
      </c>
      <c r="AZ83" s="147">
        <f>AY83/I83</f>
        <v>9</v>
      </c>
      <c r="BA83" s="146"/>
      <c r="BB83" s="148">
        <f>L83+L84+N83</f>
        <v>1</v>
      </c>
      <c r="BC83" s="148">
        <f>T83+T84+V83</f>
        <v>1</v>
      </c>
    </row>
    <row r="84" spans="1:55" s="145" customFormat="1" ht="20.100000000000001" customHeight="1" x14ac:dyDescent="0.25">
      <c r="A84" s="109"/>
      <c r="B84" s="110"/>
      <c r="C84" s="118"/>
      <c r="D84" s="462"/>
      <c r="E84" s="149"/>
      <c r="F84" s="150"/>
      <c r="G84" s="150"/>
      <c r="H84" s="150"/>
      <c r="I84" s="150"/>
      <c r="J84" s="150"/>
      <c r="K84" s="156" t="s">
        <v>77</v>
      </c>
      <c r="L84" s="154">
        <v>0.25</v>
      </c>
      <c r="M84" s="609"/>
      <c r="N84" s="611"/>
      <c r="O84" s="154"/>
      <c r="P84" s="154"/>
      <c r="Q84" s="155"/>
      <c r="R84" s="156"/>
      <c r="S84" s="152" t="s">
        <v>80</v>
      </c>
      <c r="T84" s="157">
        <v>0.25</v>
      </c>
      <c r="U84" s="156"/>
      <c r="V84" s="153"/>
      <c r="W84" s="154"/>
      <c r="X84" s="154"/>
      <c r="Y84" s="151"/>
      <c r="Z84" s="62"/>
      <c r="AA84" s="63"/>
      <c r="AB84" s="63"/>
      <c r="AC84" s="64"/>
      <c r="AD84" s="62"/>
      <c r="AE84" s="189"/>
      <c r="AF84" s="189"/>
      <c r="AG84" s="189"/>
      <c r="AH84" s="189"/>
      <c r="AI84" s="189"/>
      <c r="AJ84" s="189"/>
      <c r="AK84" s="189"/>
      <c r="AL84" s="189"/>
      <c r="AM84" s="189"/>
      <c r="AN84" s="189"/>
      <c r="AO84" s="63"/>
      <c r="AP84" s="63"/>
      <c r="AQ84" s="63"/>
      <c r="AR84" s="63"/>
      <c r="AS84" s="63"/>
      <c r="AT84" s="63" t="s">
        <v>32</v>
      </c>
      <c r="AU84" s="63" t="s">
        <v>32</v>
      </c>
      <c r="AV84" s="70" t="s">
        <v>32</v>
      </c>
      <c r="AW84" s="64" t="s">
        <v>39</v>
      </c>
      <c r="AY84" s="146"/>
      <c r="AZ84" s="147"/>
      <c r="BA84" s="146"/>
      <c r="BB84" s="148"/>
      <c r="BC84" s="148"/>
    </row>
    <row r="85" spans="1:55" s="145" customFormat="1" ht="20.100000000000001" customHeight="1" x14ac:dyDescent="0.25">
      <c r="A85" s="25" t="s">
        <v>371</v>
      </c>
      <c r="B85" s="52"/>
      <c r="C85" s="123" t="s">
        <v>867</v>
      </c>
      <c r="D85" s="461"/>
      <c r="E85" s="159" t="s">
        <v>300</v>
      </c>
      <c r="F85" s="160" t="s">
        <v>580</v>
      </c>
      <c r="G85" s="160" t="s">
        <v>256</v>
      </c>
      <c r="H85" s="167" t="s">
        <v>39</v>
      </c>
      <c r="I85" s="160">
        <v>6</v>
      </c>
      <c r="J85" s="165">
        <v>2</v>
      </c>
      <c r="K85" s="165" t="s">
        <v>679</v>
      </c>
      <c r="L85" s="163">
        <v>0.4</v>
      </c>
      <c r="M85" s="608" t="s">
        <v>675</v>
      </c>
      <c r="N85" s="610">
        <v>0.4</v>
      </c>
      <c r="O85" s="163"/>
      <c r="P85" s="163"/>
      <c r="Q85" s="164" t="s">
        <v>39</v>
      </c>
      <c r="R85" s="165" t="s">
        <v>9</v>
      </c>
      <c r="S85" s="161" t="s">
        <v>80</v>
      </c>
      <c r="T85" s="170">
        <v>0.4</v>
      </c>
      <c r="U85" s="165" t="s">
        <v>675</v>
      </c>
      <c r="V85" s="162">
        <v>0.4</v>
      </c>
      <c r="W85" s="163"/>
      <c r="X85" s="163"/>
      <c r="Y85" s="167" t="s">
        <v>39</v>
      </c>
      <c r="Z85" s="59">
        <v>18</v>
      </c>
      <c r="AA85" s="60"/>
      <c r="AB85" s="60">
        <v>36</v>
      </c>
      <c r="AC85" s="61"/>
      <c r="AD85" s="59"/>
      <c r="AE85" s="188"/>
      <c r="AF85" s="188"/>
      <c r="AG85" s="188"/>
      <c r="AH85" s="188"/>
      <c r="AI85" s="188"/>
      <c r="AJ85" s="188"/>
      <c r="AK85" s="188"/>
      <c r="AL85" s="188"/>
      <c r="AM85" s="188"/>
      <c r="AN85" s="188"/>
      <c r="AO85" s="60"/>
      <c r="AP85" s="60"/>
      <c r="AQ85" s="60"/>
      <c r="AR85" s="60"/>
      <c r="AS85" s="60" t="s">
        <v>39</v>
      </c>
      <c r="AT85" s="60" t="s">
        <v>39</v>
      </c>
      <c r="AU85" s="60"/>
      <c r="AV85" s="69" t="s">
        <v>39</v>
      </c>
      <c r="AW85" s="61"/>
      <c r="AY85" s="146">
        <f>SUM(Z85:AC85)</f>
        <v>54</v>
      </c>
      <c r="AZ85" s="147">
        <f>AY85/I85</f>
        <v>9</v>
      </c>
      <c r="BA85" s="146"/>
      <c r="BB85" s="148">
        <f>L85+L86+N85</f>
        <v>1</v>
      </c>
      <c r="BC85" s="148">
        <f>T85+T86+V85</f>
        <v>1</v>
      </c>
    </row>
    <row r="86" spans="1:55" s="145" customFormat="1" ht="20.100000000000001" customHeight="1" x14ac:dyDescent="0.25">
      <c r="A86" s="108"/>
      <c r="B86" s="2"/>
      <c r="C86" s="124"/>
      <c r="D86" s="606"/>
      <c r="E86" s="149"/>
      <c r="F86" s="150"/>
      <c r="G86" s="150"/>
      <c r="H86" s="151"/>
      <c r="I86" s="150"/>
      <c r="J86" s="150"/>
      <c r="K86" s="156" t="s">
        <v>77</v>
      </c>
      <c r="L86" s="154">
        <v>0.2</v>
      </c>
      <c r="M86" s="609"/>
      <c r="N86" s="611"/>
      <c r="O86" s="154"/>
      <c r="P86" s="154"/>
      <c r="Q86" s="155"/>
      <c r="R86" s="156"/>
      <c r="S86" s="152" t="s">
        <v>80</v>
      </c>
      <c r="T86" s="157">
        <v>0.2</v>
      </c>
      <c r="U86" s="156"/>
      <c r="V86" s="153"/>
      <c r="W86" s="154"/>
      <c r="X86" s="154"/>
      <c r="Y86" s="151"/>
      <c r="Z86" s="62"/>
      <c r="AA86" s="63"/>
      <c r="AB86" s="63"/>
      <c r="AC86" s="64"/>
      <c r="AD86" s="62"/>
      <c r="AE86" s="189"/>
      <c r="AF86" s="189"/>
      <c r="AG86" s="189"/>
      <c r="AH86" s="189"/>
      <c r="AI86" s="189"/>
      <c r="AJ86" s="189"/>
      <c r="AK86" s="189"/>
      <c r="AL86" s="189"/>
      <c r="AM86" s="189"/>
      <c r="AN86" s="189"/>
      <c r="AO86" s="63"/>
      <c r="AP86" s="63"/>
      <c r="AQ86" s="63"/>
      <c r="AR86" s="63"/>
      <c r="AS86" s="63" t="s">
        <v>39</v>
      </c>
      <c r="AT86" s="63" t="s">
        <v>39</v>
      </c>
      <c r="AU86" s="63"/>
      <c r="AV86" s="70" t="s">
        <v>39</v>
      </c>
      <c r="AW86" s="64"/>
      <c r="AY86" s="146"/>
      <c r="AZ86" s="147"/>
      <c r="BA86" s="146"/>
      <c r="BB86" s="148"/>
      <c r="BC86" s="148"/>
    </row>
    <row r="87" spans="1:55" s="145" customFormat="1" ht="20.100000000000001" customHeight="1" x14ac:dyDescent="0.25">
      <c r="A87" s="25" t="s">
        <v>761</v>
      </c>
      <c r="B87" s="52"/>
      <c r="C87" s="123" t="s">
        <v>871</v>
      </c>
      <c r="D87" s="461"/>
      <c r="E87" s="159" t="s">
        <v>301</v>
      </c>
      <c r="F87" s="160"/>
      <c r="G87" s="160" t="s">
        <v>257</v>
      </c>
      <c r="H87" s="167" t="s">
        <v>32</v>
      </c>
      <c r="I87" s="160">
        <v>6</v>
      </c>
      <c r="J87" s="160">
        <v>2</v>
      </c>
      <c r="K87" s="165" t="s">
        <v>680</v>
      </c>
      <c r="L87" s="163">
        <v>0.25</v>
      </c>
      <c r="M87" s="608" t="s">
        <v>675</v>
      </c>
      <c r="N87" s="610">
        <v>0.5</v>
      </c>
      <c r="O87" s="163"/>
      <c r="P87" s="163"/>
      <c r="Q87" s="164" t="s">
        <v>39</v>
      </c>
      <c r="R87" s="165" t="s">
        <v>9</v>
      </c>
      <c r="S87" s="161" t="s">
        <v>80</v>
      </c>
      <c r="T87" s="170">
        <v>0.25</v>
      </c>
      <c r="U87" s="165" t="s">
        <v>675</v>
      </c>
      <c r="V87" s="162">
        <v>0.5</v>
      </c>
      <c r="W87" s="163"/>
      <c r="X87" s="163"/>
      <c r="Y87" s="167" t="s">
        <v>39</v>
      </c>
      <c r="Z87" s="59">
        <v>16.5</v>
      </c>
      <c r="AA87" s="60"/>
      <c r="AB87" s="60">
        <v>15</v>
      </c>
      <c r="AC87" s="167">
        <v>24</v>
      </c>
      <c r="AD87" s="59"/>
      <c r="AE87" s="188"/>
      <c r="AF87" s="188"/>
      <c r="AG87" s="188"/>
      <c r="AH87" s="188"/>
      <c r="AI87" s="188"/>
      <c r="AJ87" s="188"/>
      <c r="AK87" s="188"/>
      <c r="AL87" s="188"/>
      <c r="AM87" s="188"/>
      <c r="AN87" s="188"/>
      <c r="AO87" s="60"/>
      <c r="AP87" s="60"/>
      <c r="AQ87" s="60"/>
      <c r="AR87" s="60"/>
      <c r="AS87" s="60"/>
      <c r="AT87" s="60"/>
      <c r="AU87" s="60"/>
      <c r="AV87" s="69" t="s">
        <v>32</v>
      </c>
      <c r="AW87" s="61"/>
      <c r="AY87" s="146">
        <f>SUM(Z87:AC87)</f>
        <v>55.5</v>
      </c>
      <c r="AZ87" s="147">
        <f>AY87/I87</f>
        <v>9.25</v>
      </c>
      <c r="BA87" s="146"/>
      <c r="BB87" s="148">
        <f>L87+L88+N87</f>
        <v>1</v>
      </c>
      <c r="BC87" s="148">
        <f>T87+T88+V87</f>
        <v>1</v>
      </c>
    </row>
    <row r="88" spans="1:55" s="145" customFormat="1" ht="20.100000000000001" customHeight="1" x14ac:dyDescent="0.25">
      <c r="A88" s="108"/>
      <c r="B88" s="2"/>
      <c r="C88" s="124"/>
      <c r="D88" s="606"/>
      <c r="E88" s="149"/>
      <c r="F88" s="150"/>
      <c r="G88" s="150"/>
      <c r="H88" s="151"/>
      <c r="I88" s="150"/>
      <c r="J88" s="150"/>
      <c r="K88" s="156" t="s">
        <v>77</v>
      </c>
      <c r="L88" s="154">
        <v>0.25</v>
      </c>
      <c r="M88" s="609"/>
      <c r="N88" s="611"/>
      <c r="O88" s="154"/>
      <c r="P88" s="154"/>
      <c r="Q88" s="155"/>
      <c r="R88" s="156"/>
      <c r="S88" s="152" t="s">
        <v>80</v>
      </c>
      <c r="T88" s="171">
        <v>0.25</v>
      </c>
      <c r="U88" s="156"/>
      <c r="V88" s="153"/>
      <c r="W88" s="154"/>
      <c r="X88" s="154"/>
      <c r="Y88" s="151"/>
      <c r="Z88" s="62"/>
      <c r="AA88" s="63"/>
      <c r="AB88" s="63"/>
      <c r="AC88" s="64"/>
      <c r="AD88" s="62"/>
      <c r="AE88" s="189"/>
      <c r="AF88" s="189"/>
      <c r="AG88" s="189"/>
      <c r="AH88" s="189"/>
      <c r="AI88" s="189"/>
      <c r="AJ88" s="189"/>
      <c r="AK88" s="189"/>
      <c r="AL88" s="189"/>
      <c r="AM88" s="189"/>
      <c r="AN88" s="189"/>
      <c r="AO88" s="63"/>
      <c r="AP88" s="63"/>
      <c r="AQ88" s="63"/>
      <c r="AR88" s="63"/>
      <c r="AS88" s="63"/>
      <c r="AT88" s="63"/>
      <c r="AU88" s="63"/>
      <c r="AV88" s="70" t="s">
        <v>32</v>
      </c>
      <c r="AW88" s="64"/>
      <c r="AY88" s="146"/>
      <c r="AZ88" s="147"/>
      <c r="BA88" s="146"/>
      <c r="BB88" s="148"/>
      <c r="BC88" s="148"/>
    </row>
    <row r="89" spans="1:55" s="145" customFormat="1" ht="20.100000000000001" customHeight="1" x14ac:dyDescent="0.25">
      <c r="A89" s="25" t="s">
        <v>372</v>
      </c>
      <c r="B89" s="52"/>
      <c r="C89" s="123" t="s">
        <v>868</v>
      </c>
      <c r="D89" s="461"/>
      <c r="E89" s="159" t="s">
        <v>302</v>
      </c>
      <c r="F89" s="160"/>
      <c r="G89" s="160" t="s">
        <v>258</v>
      </c>
      <c r="H89" s="167" t="s">
        <v>32</v>
      </c>
      <c r="I89" s="160">
        <v>3</v>
      </c>
      <c r="J89" s="160">
        <v>1</v>
      </c>
      <c r="K89" s="165" t="s">
        <v>388</v>
      </c>
      <c r="L89" s="163">
        <v>0.4</v>
      </c>
      <c r="M89" s="608" t="s">
        <v>675</v>
      </c>
      <c r="N89" s="610">
        <v>0.4</v>
      </c>
      <c r="O89" s="163"/>
      <c r="P89" s="163"/>
      <c r="Q89" s="164" t="s">
        <v>39</v>
      </c>
      <c r="R89" s="165" t="s">
        <v>9</v>
      </c>
      <c r="S89" s="161" t="s">
        <v>80</v>
      </c>
      <c r="T89" s="169">
        <v>0.4</v>
      </c>
      <c r="U89" s="165" t="s">
        <v>675</v>
      </c>
      <c r="V89" s="162">
        <v>0.4</v>
      </c>
      <c r="W89" s="163"/>
      <c r="X89" s="163"/>
      <c r="Y89" s="167" t="s">
        <v>39</v>
      </c>
      <c r="Z89" s="59"/>
      <c r="AA89" s="60">
        <v>13.5</v>
      </c>
      <c r="AB89" s="60"/>
      <c r="AC89" s="61">
        <v>13.5</v>
      </c>
      <c r="AD89" s="59"/>
      <c r="AE89" s="188"/>
      <c r="AF89" s="188"/>
      <c r="AG89" s="188"/>
      <c r="AH89" s="188"/>
      <c r="AI89" s="188"/>
      <c r="AJ89" s="188"/>
      <c r="AK89" s="188"/>
      <c r="AL89" s="188"/>
      <c r="AM89" s="188"/>
      <c r="AN89" s="188"/>
      <c r="AO89" s="60"/>
      <c r="AP89" s="60"/>
      <c r="AQ89" s="60"/>
      <c r="AR89" s="60"/>
      <c r="AS89" s="60"/>
      <c r="AT89" s="60"/>
      <c r="AU89" s="60"/>
      <c r="AV89" s="69" t="s">
        <v>32</v>
      </c>
      <c r="AW89" s="61"/>
      <c r="AY89" s="146">
        <f>SUM(Z89:AC89)</f>
        <v>27</v>
      </c>
      <c r="AZ89" s="147">
        <f>AY89/I89</f>
        <v>9</v>
      </c>
      <c r="BA89" s="146"/>
      <c r="BB89" s="148">
        <f>L89+L90+N89</f>
        <v>1</v>
      </c>
      <c r="BC89" s="148">
        <f>T89+T90+V89</f>
        <v>1</v>
      </c>
    </row>
    <row r="90" spans="1:55" s="145" customFormat="1" ht="20.100000000000001" customHeight="1" x14ac:dyDescent="0.25">
      <c r="A90" s="108"/>
      <c r="B90" s="2"/>
      <c r="C90" s="124"/>
      <c r="D90" s="606"/>
      <c r="E90" s="172"/>
      <c r="F90" s="173"/>
      <c r="G90" s="173"/>
      <c r="H90" s="181"/>
      <c r="I90" s="173"/>
      <c r="J90" s="173"/>
      <c r="K90" s="178" t="s">
        <v>77</v>
      </c>
      <c r="L90" s="177">
        <v>0.2</v>
      </c>
      <c r="M90" s="174"/>
      <c r="N90" s="175"/>
      <c r="O90" s="177"/>
      <c r="P90" s="177"/>
      <c r="Q90" s="146"/>
      <c r="R90" s="178"/>
      <c r="S90" s="174" t="s">
        <v>80</v>
      </c>
      <c r="T90" s="179">
        <v>0.2</v>
      </c>
      <c r="U90" s="178"/>
      <c r="V90" s="176"/>
      <c r="W90" s="177"/>
      <c r="X90" s="177"/>
      <c r="Y90" s="181"/>
      <c r="Z90" s="182"/>
      <c r="AA90" s="185"/>
      <c r="AB90" s="185"/>
      <c r="AC90" s="184"/>
      <c r="AD90" s="182"/>
      <c r="AE90" s="190"/>
      <c r="AF90" s="190"/>
      <c r="AG90" s="190"/>
      <c r="AH90" s="190"/>
      <c r="AI90" s="190"/>
      <c r="AJ90" s="190"/>
      <c r="AK90" s="190"/>
      <c r="AL90" s="190"/>
      <c r="AM90" s="190"/>
      <c r="AN90" s="190"/>
      <c r="AO90" s="185"/>
      <c r="AP90" s="185"/>
      <c r="AQ90" s="185"/>
      <c r="AR90" s="185"/>
      <c r="AS90" s="185"/>
      <c r="AT90" s="185"/>
      <c r="AU90" s="185"/>
      <c r="AV90" s="183" t="s">
        <v>32</v>
      </c>
      <c r="AW90" s="184"/>
      <c r="AY90" s="146"/>
      <c r="AZ90" s="147"/>
      <c r="BA90" s="146"/>
      <c r="BB90" s="148"/>
      <c r="BC90" s="148"/>
    </row>
    <row r="91" spans="1:55" s="145" customFormat="1" ht="20.100000000000001" customHeight="1" x14ac:dyDescent="0.25">
      <c r="A91" s="25" t="s">
        <v>371</v>
      </c>
      <c r="B91" s="52"/>
      <c r="C91" s="123" t="s">
        <v>867</v>
      </c>
      <c r="D91" s="461"/>
      <c r="E91" s="159" t="s">
        <v>303</v>
      </c>
      <c r="F91" s="160"/>
      <c r="G91" s="160" t="s">
        <v>259</v>
      </c>
      <c r="H91" s="167" t="s">
        <v>32</v>
      </c>
      <c r="I91" s="160">
        <v>6</v>
      </c>
      <c r="J91" s="160">
        <v>2</v>
      </c>
      <c r="K91" s="165" t="s">
        <v>679</v>
      </c>
      <c r="L91" s="163">
        <v>0.4</v>
      </c>
      <c r="M91" s="608" t="s">
        <v>675</v>
      </c>
      <c r="N91" s="610">
        <v>0.4</v>
      </c>
      <c r="O91" s="163"/>
      <c r="P91" s="163"/>
      <c r="Q91" s="164" t="s">
        <v>39</v>
      </c>
      <c r="R91" s="165" t="s">
        <v>9</v>
      </c>
      <c r="S91" s="161" t="s">
        <v>80</v>
      </c>
      <c r="T91" s="169">
        <v>0.4</v>
      </c>
      <c r="U91" s="165" t="s">
        <v>675</v>
      </c>
      <c r="V91" s="162">
        <v>0.4</v>
      </c>
      <c r="W91" s="163"/>
      <c r="X91" s="163"/>
      <c r="Y91" s="167" t="s">
        <v>39</v>
      </c>
      <c r="Z91" s="59">
        <v>18</v>
      </c>
      <c r="AA91" s="60"/>
      <c r="AB91" s="60">
        <v>36</v>
      </c>
      <c r="AC91" s="61"/>
      <c r="AD91" s="59"/>
      <c r="AE91" s="188"/>
      <c r="AF91" s="188"/>
      <c r="AG91" s="188"/>
      <c r="AH91" s="188"/>
      <c r="AI91" s="188"/>
      <c r="AJ91" s="188"/>
      <c r="AK91" s="188"/>
      <c r="AL91" s="188"/>
      <c r="AM91" s="188"/>
      <c r="AN91" s="188"/>
      <c r="AO91" s="60"/>
      <c r="AP91" s="60"/>
      <c r="AQ91" s="60"/>
      <c r="AR91" s="60"/>
      <c r="AS91" s="60"/>
      <c r="AT91" s="60"/>
      <c r="AU91" s="60" t="s">
        <v>32</v>
      </c>
      <c r="AV91" s="69"/>
      <c r="AW91" s="61"/>
      <c r="AY91" s="146">
        <f>SUM(Z91:AC91)</f>
        <v>54</v>
      </c>
      <c r="AZ91" s="147">
        <f>AY91/I91</f>
        <v>9</v>
      </c>
      <c r="BA91" s="146"/>
      <c r="BB91" s="148">
        <f>L91+L92+N91</f>
        <v>1</v>
      </c>
      <c r="BC91" s="148">
        <f>T91+T92+V91</f>
        <v>1</v>
      </c>
    </row>
    <row r="92" spans="1:55" s="145" customFormat="1" ht="20.100000000000001" customHeight="1" x14ac:dyDescent="0.25">
      <c r="A92" s="108"/>
      <c r="B92" s="2"/>
      <c r="C92" s="118"/>
      <c r="D92" s="462"/>
      <c r="E92" s="149"/>
      <c r="F92" s="150"/>
      <c r="G92" s="150"/>
      <c r="H92" s="151"/>
      <c r="I92" s="150"/>
      <c r="J92" s="150"/>
      <c r="K92" s="156" t="s">
        <v>11</v>
      </c>
      <c r="L92" s="154">
        <v>0.2</v>
      </c>
      <c r="M92" s="609"/>
      <c r="N92" s="611"/>
      <c r="O92" s="154"/>
      <c r="P92" s="154"/>
      <c r="Q92" s="155"/>
      <c r="R92" s="156"/>
      <c r="S92" s="152" t="s">
        <v>80</v>
      </c>
      <c r="T92" s="171">
        <v>0.2</v>
      </c>
      <c r="U92" s="156"/>
      <c r="V92" s="153"/>
      <c r="W92" s="154"/>
      <c r="X92" s="154"/>
      <c r="Y92" s="151"/>
      <c r="Z92" s="62"/>
      <c r="AA92" s="63"/>
      <c r="AB92" s="63"/>
      <c r="AC92" s="64"/>
      <c r="AD92" s="62"/>
      <c r="AE92" s="189"/>
      <c r="AF92" s="189"/>
      <c r="AG92" s="189"/>
      <c r="AH92" s="189"/>
      <c r="AI92" s="189"/>
      <c r="AJ92" s="189"/>
      <c r="AK92" s="189"/>
      <c r="AL92" s="189"/>
      <c r="AM92" s="189"/>
      <c r="AN92" s="189"/>
      <c r="AO92" s="63"/>
      <c r="AP92" s="63"/>
      <c r="AQ92" s="63"/>
      <c r="AR92" s="63"/>
      <c r="AS92" s="63"/>
      <c r="AT92" s="63"/>
      <c r="AU92" s="63" t="s">
        <v>32</v>
      </c>
      <c r="AV92" s="70"/>
      <c r="AW92" s="64"/>
      <c r="AY92" s="146"/>
      <c r="AZ92" s="147"/>
      <c r="BA92" s="146"/>
      <c r="BB92" s="148"/>
      <c r="BC92" s="148"/>
    </row>
    <row r="93" spans="1:55" s="145" customFormat="1" ht="20.100000000000001" customHeight="1" x14ac:dyDescent="0.25">
      <c r="A93" s="25" t="s">
        <v>328</v>
      </c>
      <c r="B93" s="52"/>
      <c r="C93" s="123" t="s">
        <v>868</v>
      </c>
      <c r="D93" s="461"/>
      <c r="E93" s="159" t="s">
        <v>304</v>
      </c>
      <c r="F93" s="160" t="s">
        <v>792</v>
      </c>
      <c r="G93" s="160" t="s">
        <v>260</v>
      </c>
      <c r="H93" s="167" t="s">
        <v>47</v>
      </c>
      <c r="I93" s="160">
        <v>3</v>
      </c>
      <c r="J93" s="160">
        <v>1</v>
      </c>
      <c r="K93" s="353" t="s">
        <v>77</v>
      </c>
      <c r="L93" s="341">
        <v>0.4</v>
      </c>
      <c r="M93" s="608"/>
      <c r="N93" s="610"/>
      <c r="O93" s="163"/>
      <c r="P93" s="163"/>
      <c r="Q93" s="164" t="s">
        <v>39</v>
      </c>
      <c r="R93" s="165" t="s">
        <v>9</v>
      </c>
      <c r="S93" s="298" t="s">
        <v>9</v>
      </c>
      <c r="T93" s="299"/>
      <c r="U93" s="165" t="s">
        <v>675</v>
      </c>
      <c r="V93" s="162">
        <v>0.4</v>
      </c>
      <c r="W93" s="163"/>
      <c r="X93" s="163"/>
      <c r="Y93" s="167" t="s">
        <v>39</v>
      </c>
      <c r="Z93" s="59">
        <v>3</v>
      </c>
      <c r="AA93" s="60">
        <v>9</v>
      </c>
      <c r="AB93" s="60"/>
      <c r="AC93" s="61">
        <v>16.5</v>
      </c>
      <c r="AD93" s="59"/>
      <c r="AE93" s="188"/>
      <c r="AF93" s="188"/>
      <c r="AG93" s="188"/>
      <c r="AH93" s="188"/>
      <c r="AI93" s="188"/>
      <c r="AJ93" s="188"/>
      <c r="AK93" s="188"/>
      <c r="AL93" s="188"/>
      <c r="AM93" s="188"/>
      <c r="AN93" s="188"/>
      <c r="AO93" s="60"/>
      <c r="AP93" s="60"/>
      <c r="AQ93" s="60"/>
      <c r="AR93" s="60"/>
      <c r="AS93" s="60"/>
      <c r="AT93" s="60" t="s">
        <v>32</v>
      </c>
      <c r="AU93" s="60" t="s">
        <v>32</v>
      </c>
      <c r="AV93" s="69"/>
      <c r="AW93" s="61" t="s">
        <v>39</v>
      </c>
      <c r="AY93" s="146">
        <f>SUM(Z93:AC93)</f>
        <v>28.5</v>
      </c>
      <c r="AZ93" s="147">
        <f>AY93/I93</f>
        <v>9.5</v>
      </c>
      <c r="BA93" s="146"/>
      <c r="BB93" s="148">
        <f>L93+L94+L95+N93</f>
        <v>1</v>
      </c>
      <c r="BC93" s="148">
        <f>T93+T94+T95+V93</f>
        <v>1</v>
      </c>
    </row>
    <row r="94" spans="1:55" s="145" customFormat="1" ht="20.100000000000001" customHeight="1" x14ac:dyDescent="0.25">
      <c r="A94" s="24"/>
      <c r="B94" s="54"/>
      <c r="C94" s="627"/>
      <c r="D94" s="100"/>
      <c r="E94" s="172"/>
      <c r="F94" s="173"/>
      <c r="G94" s="173"/>
      <c r="H94" s="181"/>
      <c r="I94" s="173"/>
      <c r="J94" s="173"/>
      <c r="K94" s="354" t="s">
        <v>681</v>
      </c>
      <c r="L94" s="342">
        <v>0.5</v>
      </c>
      <c r="M94" s="174"/>
      <c r="N94" s="175"/>
      <c r="O94" s="177"/>
      <c r="P94" s="177"/>
      <c r="Q94" s="146"/>
      <c r="R94" s="178"/>
      <c r="S94" s="300" t="s">
        <v>80</v>
      </c>
      <c r="T94" s="301">
        <v>0.5</v>
      </c>
      <c r="U94" s="178"/>
      <c r="V94" s="176"/>
      <c r="W94" s="177"/>
      <c r="X94" s="177"/>
      <c r="Y94" s="181"/>
      <c r="Z94" s="182"/>
      <c r="AA94" s="185"/>
      <c r="AB94" s="185"/>
      <c r="AC94" s="184"/>
      <c r="AD94" s="182"/>
      <c r="AE94" s="190"/>
      <c r="AF94" s="190"/>
      <c r="AG94" s="190"/>
      <c r="AH94" s="190"/>
      <c r="AI94" s="190"/>
      <c r="AJ94" s="190"/>
      <c r="AK94" s="190"/>
      <c r="AL94" s="190"/>
      <c r="AM94" s="190"/>
      <c r="AN94" s="190"/>
      <c r="AO94" s="185"/>
      <c r="AP94" s="185"/>
      <c r="AQ94" s="185"/>
      <c r="AR94" s="185"/>
      <c r="AS94" s="185"/>
      <c r="AT94" s="185" t="s">
        <v>32</v>
      </c>
      <c r="AU94" s="185" t="s">
        <v>32</v>
      </c>
      <c r="AV94" s="183"/>
      <c r="AW94" s="184" t="s">
        <v>39</v>
      </c>
      <c r="AY94" s="146"/>
      <c r="AZ94" s="147"/>
      <c r="BA94" s="146"/>
      <c r="BB94" s="148"/>
      <c r="BC94" s="148"/>
    </row>
    <row r="95" spans="1:55" s="145" customFormat="1" ht="20.100000000000001" customHeight="1" x14ac:dyDescent="0.25">
      <c r="A95" s="26"/>
      <c r="B95" s="53"/>
      <c r="C95" s="626"/>
      <c r="D95" s="99"/>
      <c r="E95" s="149"/>
      <c r="F95" s="150"/>
      <c r="G95" s="150"/>
      <c r="H95" s="151"/>
      <c r="I95" s="150"/>
      <c r="J95" s="150"/>
      <c r="K95" s="355" t="s">
        <v>682</v>
      </c>
      <c r="L95" s="343">
        <v>0.1</v>
      </c>
      <c r="M95" s="609"/>
      <c r="N95" s="611"/>
      <c r="O95" s="154"/>
      <c r="P95" s="154"/>
      <c r="Q95" s="155"/>
      <c r="R95" s="156"/>
      <c r="S95" s="302" t="s">
        <v>80</v>
      </c>
      <c r="T95" s="303">
        <v>0.1</v>
      </c>
      <c r="U95" s="156"/>
      <c r="V95" s="153"/>
      <c r="W95" s="154"/>
      <c r="X95" s="154"/>
      <c r="Y95" s="151"/>
      <c r="Z95" s="62"/>
      <c r="AA95" s="63"/>
      <c r="AB95" s="63"/>
      <c r="AC95" s="64"/>
      <c r="AD95" s="62"/>
      <c r="AE95" s="189"/>
      <c r="AF95" s="189"/>
      <c r="AG95" s="189"/>
      <c r="AH95" s="189"/>
      <c r="AI95" s="189"/>
      <c r="AJ95" s="189"/>
      <c r="AK95" s="189"/>
      <c r="AL95" s="189"/>
      <c r="AM95" s="189"/>
      <c r="AN95" s="189"/>
      <c r="AO95" s="63"/>
      <c r="AP95" s="63"/>
      <c r="AQ95" s="63"/>
      <c r="AR95" s="63"/>
      <c r="AS95" s="63"/>
      <c r="AT95" s="63" t="s">
        <v>32</v>
      </c>
      <c r="AU95" s="63" t="s">
        <v>32</v>
      </c>
      <c r="AV95" s="70"/>
      <c r="AW95" s="64" t="s">
        <v>39</v>
      </c>
      <c r="AY95" s="146"/>
      <c r="AZ95" s="147"/>
      <c r="BA95" s="146"/>
      <c r="BB95" s="148"/>
      <c r="BC95" s="148"/>
    </row>
    <row r="96" spans="1:55" s="145" customFormat="1" ht="20.100000000000001" customHeight="1" x14ac:dyDescent="0.25">
      <c r="A96" s="380" t="s">
        <v>980</v>
      </c>
      <c r="B96" s="52"/>
      <c r="C96" s="123" t="s">
        <v>871</v>
      </c>
      <c r="D96" s="461"/>
      <c r="E96" s="159" t="s">
        <v>305</v>
      </c>
      <c r="F96" s="160" t="s">
        <v>793</v>
      </c>
      <c r="G96" s="160" t="s">
        <v>261</v>
      </c>
      <c r="H96" s="167" t="s">
        <v>47</v>
      </c>
      <c r="I96" s="160">
        <v>6</v>
      </c>
      <c r="J96" s="160">
        <v>2</v>
      </c>
      <c r="K96" s="165" t="s">
        <v>77</v>
      </c>
      <c r="L96" s="163">
        <v>0.25</v>
      </c>
      <c r="M96" s="608" t="s">
        <v>675</v>
      </c>
      <c r="N96" s="610">
        <v>0.5</v>
      </c>
      <c r="O96" s="163">
        <v>0</v>
      </c>
      <c r="P96" s="163">
        <v>1</v>
      </c>
      <c r="Q96" s="164"/>
      <c r="R96" s="165" t="s">
        <v>9</v>
      </c>
      <c r="S96" s="161" t="s">
        <v>80</v>
      </c>
      <c r="T96" s="169">
        <v>0.25</v>
      </c>
      <c r="U96" s="165" t="s">
        <v>675</v>
      </c>
      <c r="V96" s="162">
        <v>0.5</v>
      </c>
      <c r="W96" s="163">
        <v>0</v>
      </c>
      <c r="X96" s="163">
        <v>1</v>
      </c>
      <c r="Y96" s="167"/>
      <c r="Z96" s="59">
        <v>21</v>
      </c>
      <c r="AA96" s="60"/>
      <c r="AB96" s="60">
        <v>36</v>
      </c>
      <c r="AC96" s="61"/>
      <c r="AD96" s="59"/>
      <c r="AE96" s="188"/>
      <c r="AF96" s="188"/>
      <c r="AG96" s="188"/>
      <c r="AH96" s="188"/>
      <c r="AI96" s="188"/>
      <c r="AJ96" s="188"/>
      <c r="AK96" s="188"/>
      <c r="AL96" s="188"/>
      <c r="AM96" s="188"/>
      <c r="AN96" s="188"/>
      <c r="AO96" s="60"/>
      <c r="AP96" s="60"/>
      <c r="AQ96" s="60"/>
      <c r="AR96" s="60"/>
      <c r="AS96" s="60" t="s">
        <v>32</v>
      </c>
      <c r="AT96" s="60" t="s">
        <v>32</v>
      </c>
      <c r="AU96" s="60"/>
      <c r="AV96" s="69"/>
      <c r="AW96" s="61" t="s">
        <v>39</v>
      </c>
      <c r="AY96" s="146">
        <f>SUM(Z96:AC96)</f>
        <v>57</v>
      </c>
      <c r="AZ96" s="147">
        <f>AY96/I96</f>
        <v>9.5</v>
      </c>
      <c r="BA96" s="146"/>
      <c r="BB96" s="148">
        <f>L96+L97+N96</f>
        <v>1</v>
      </c>
      <c r="BC96" s="148">
        <f>T96+T97+V96</f>
        <v>1</v>
      </c>
    </row>
    <row r="97" spans="1:55" s="145" customFormat="1" ht="20.100000000000001" customHeight="1" x14ac:dyDescent="0.25">
      <c r="A97" s="108"/>
      <c r="B97" s="2"/>
      <c r="C97" s="118"/>
      <c r="D97" s="462"/>
      <c r="E97" s="149"/>
      <c r="F97" s="150"/>
      <c r="G97" s="150"/>
      <c r="H97" s="151"/>
      <c r="I97" s="150"/>
      <c r="J97" s="150"/>
      <c r="K97" s="156" t="s">
        <v>77</v>
      </c>
      <c r="L97" s="154">
        <v>0.25</v>
      </c>
      <c r="M97" s="609"/>
      <c r="N97" s="611"/>
      <c r="O97" s="154">
        <v>0</v>
      </c>
      <c r="P97" s="154"/>
      <c r="Q97" s="155"/>
      <c r="R97" s="156"/>
      <c r="S97" s="152" t="s">
        <v>80</v>
      </c>
      <c r="T97" s="171">
        <v>0.25</v>
      </c>
      <c r="U97" s="156"/>
      <c r="V97" s="153"/>
      <c r="W97" s="154">
        <v>0</v>
      </c>
      <c r="X97" s="154"/>
      <c r="Y97" s="151"/>
      <c r="Z97" s="62"/>
      <c r="AA97" s="63"/>
      <c r="AB97" s="63"/>
      <c r="AC97" s="64"/>
      <c r="AD97" s="62"/>
      <c r="AE97" s="189"/>
      <c r="AF97" s="189"/>
      <c r="AG97" s="189"/>
      <c r="AH97" s="189"/>
      <c r="AI97" s="189"/>
      <c r="AJ97" s="189"/>
      <c r="AK97" s="189"/>
      <c r="AL97" s="189"/>
      <c r="AM97" s="189"/>
      <c r="AN97" s="189"/>
      <c r="AO97" s="63"/>
      <c r="AP97" s="63"/>
      <c r="AQ97" s="63"/>
      <c r="AR97" s="63"/>
      <c r="AS97" s="63" t="s">
        <v>32</v>
      </c>
      <c r="AT97" s="63" t="s">
        <v>32</v>
      </c>
      <c r="AU97" s="63"/>
      <c r="AV97" s="70"/>
      <c r="AW97" s="64" t="s">
        <v>39</v>
      </c>
      <c r="AY97" s="146"/>
      <c r="AZ97" s="147"/>
      <c r="BA97" s="146"/>
      <c r="BB97" s="148"/>
      <c r="BC97" s="148"/>
    </row>
    <row r="98" spans="1:55" s="145" customFormat="1" ht="20.100000000000001" customHeight="1" x14ac:dyDescent="0.25">
      <c r="A98" s="380" t="s">
        <v>979</v>
      </c>
      <c r="B98" s="52"/>
      <c r="C98" s="123" t="s">
        <v>868</v>
      </c>
      <c r="D98" s="461"/>
      <c r="E98" s="159" t="s">
        <v>306</v>
      </c>
      <c r="F98" s="160" t="s">
        <v>581</v>
      </c>
      <c r="G98" s="160" t="s">
        <v>262</v>
      </c>
      <c r="H98" s="167" t="s">
        <v>32</v>
      </c>
      <c r="I98" s="160">
        <v>6</v>
      </c>
      <c r="J98" s="160">
        <v>2</v>
      </c>
      <c r="K98" s="165" t="s">
        <v>77</v>
      </c>
      <c r="L98" s="365">
        <v>0.25</v>
      </c>
      <c r="M98" s="608" t="s">
        <v>675</v>
      </c>
      <c r="N98" s="610">
        <v>0.5</v>
      </c>
      <c r="O98" s="163">
        <v>0</v>
      </c>
      <c r="P98" s="163">
        <v>1</v>
      </c>
      <c r="Q98" s="164"/>
      <c r="R98" s="165" t="s">
        <v>9</v>
      </c>
      <c r="S98" s="161" t="s">
        <v>80</v>
      </c>
      <c r="T98" s="169">
        <v>0.25</v>
      </c>
      <c r="U98" s="165" t="s">
        <v>675</v>
      </c>
      <c r="V98" s="162">
        <v>0.5</v>
      </c>
      <c r="W98" s="163">
        <v>0</v>
      </c>
      <c r="X98" s="163">
        <v>1</v>
      </c>
      <c r="Y98" s="167"/>
      <c r="Z98" s="59">
        <v>21</v>
      </c>
      <c r="AA98" s="60"/>
      <c r="AB98" s="60">
        <v>36</v>
      </c>
      <c r="AC98" s="61"/>
      <c r="AD98" s="59"/>
      <c r="AE98" s="188"/>
      <c r="AF98" s="188"/>
      <c r="AG98" s="188"/>
      <c r="AH98" s="188"/>
      <c r="AI98" s="188"/>
      <c r="AJ98" s="188"/>
      <c r="AK98" s="188"/>
      <c r="AL98" s="188"/>
      <c r="AM98" s="188"/>
      <c r="AN98" s="188"/>
      <c r="AO98" s="60"/>
      <c r="AP98" s="60"/>
      <c r="AQ98" s="60"/>
      <c r="AR98" s="60"/>
      <c r="AS98" s="60" t="s">
        <v>32</v>
      </c>
      <c r="AT98" s="60" t="s">
        <v>32</v>
      </c>
      <c r="AU98" s="60"/>
      <c r="AV98" s="69"/>
      <c r="AW98" s="61"/>
      <c r="AY98" s="146">
        <f>SUM(Z98:AC98)</f>
        <v>57</v>
      </c>
      <c r="AZ98" s="147">
        <f>AY98/I98</f>
        <v>9.5</v>
      </c>
      <c r="BA98" s="146"/>
      <c r="BB98" s="148">
        <f>L98+L99+N98</f>
        <v>1</v>
      </c>
      <c r="BC98" s="148">
        <f>T98+T99+V98</f>
        <v>1</v>
      </c>
    </row>
    <row r="99" spans="1:55" s="145" customFormat="1" ht="20.100000000000001" customHeight="1" x14ac:dyDescent="0.25">
      <c r="A99" s="108"/>
      <c r="B99" s="67"/>
      <c r="C99" s="124"/>
      <c r="D99" s="606"/>
      <c r="E99" s="172"/>
      <c r="F99" s="173"/>
      <c r="G99" s="173"/>
      <c r="H99" s="181"/>
      <c r="I99" s="173"/>
      <c r="J99" s="173"/>
      <c r="K99" s="178" t="s">
        <v>77</v>
      </c>
      <c r="L99" s="378">
        <v>0.25</v>
      </c>
      <c r="M99" s="174"/>
      <c r="N99" s="175"/>
      <c r="O99" s="177">
        <v>0</v>
      </c>
      <c r="P99" s="177"/>
      <c r="Q99" s="146"/>
      <c r="R99" s="178"/>
      <c r="S99" s="174" t="s">
        <v>80</v>
      </c>
      <c r="T99" s="179">
        <v>0.25</v>
      </c>
      <c r="U99" s="178"/>
      <c r="V99" s="176"/>
      <c r="W99" s="177">
        <v>0</v>
      </c>
      <c r="X99" s="177"/>
      <c r="Y99" s="181"/>
      <c r="Z99" s="182"/>
      <c r="AA99" s="185"/>
      <c r="AB99" s="185"/>
      <c r="AC99" s="184"/>
      <c r="AD99" s="182"/>
      <c r="AE99" s="190"/>
      <c r="AF99" s="190"/>
      <c r="AG99" s="190"/>
      <c r="AH99" s="190"/>
      <c r="AI99" s="190"/>
      <c r="AJ99" s="190"/>
      <c r="AK99" s="190"/>
      <c r="AL99" s="190"/>
      <c r="AM99" s="190"/>
      <c r="AN99" s="190"/>
      <c r="AO99" s="185"/>
      <c r="AP99" s="185"/>
      <c r="AQ99" s="185"/>
      <c r="AR99" s="185"/>
      <c r="AS99" s="185" t="s">
        <v>32</v>
      </c>
      <c r="AT99" s="185" t="s">
        <v>32</v>
      </c>
      <c r="AU99" s="185"/>
      <c r="AV99" s="183"/>
      <c r="AW99" s="184"/>
      <c r="AY99" s="146"/>
      <c r="AZ99" s="147"/>
      <c r="BA99" s="146"/>
      <c r="BB99" s="148"/>
      <c r="BC99" s="148"/>
    </row>
    <row r="100" spans="1:55" s="145" customFormat="1" ht="20.100000000000001" customHeight="1" x14ac:dyDescent="0.25">
      <c r="A100" s="380" t="s">
        <v>986</v>
      </c>
      <c r="B100" s="52"/>
      <c r="C100" s="123" t="s">
        <v>868</v>
      </c>
      <c r="D100" s="122"/>
      <c r="E100" s="159" t="s">
        <v>307</v>
      </c>
      <c r="F100" s="160" t="s">
        <v>582</v>
      </c>
      <c r="G100" s="160" t="s">
        <v>263</v>
      </c>
      <c r="H100" s="167" t="s">
        <v>47</v>
      </c>
      <c r="I100" s="160">
        <v>6</v>
      </c>
      <c r="J100" s="160">
        <v>2</v>
      </c>
      <c r="K100" s="165" t="s">
        <v>77</v>
      </c>
      <c r="L100" s="365">
        <v>0.25</v>
      </c>
      <c r="M100" s="608" t="s">
        <v>675</v>
      </c>
      <c r="N100" s="610">
        <v>0.5</v>
      </c>
      <c r="O100" s="163">
        <v>0</v>
      </c>
      <c r="P100" s="163">
        <v>1</v>
      </c>
      <c r="Q100" s="164"/>
      <c r="R100" s="165" t="s">
        <v>9</v>
      </c>
      <c r="S100" s="161" t="s">
        <v>80</v>
      </c>
      <c r="T100" s="169">
        <v>0.25</v>
      </c>
      <c r="U100" s="165" t="s">
        <v>675</v>
      </c>
      <c r="V100" s="162">
        <v>0.5</v>
      </c>
      <c r="W100" s="163">
        <v>0</v>
      </c>
      <c r="X100" s="163">
        <v>1</v>
      </c>
      <c r="Y100" s="167"/>
      <c r="Z100" s="59">
        <v>21</v>
      </c>
      <c r="AA100" s="60"/>
      <c r="AB100" s="60">
        <v>34.5</v>
      </c>
      <c r="AC100" s="61"/>
      <c r="AD100" s="59"/>
      <c r="AE100" s="188"/>
      <c r="AF100" s="188"/>
      <c r="AG100" s="188"/>
      <c r="AH100" s="188"/>
      <c r="AI100" s="188"/>
      <c r="AJ100" s="188"/>
      <c r="AK100" s="188" t="s">
        <v>39</v>
      </c>
      <c r="AL100" s="188"/>
      <c r="AM100" s="188"/>
      <c r="AN100" s="188"/>
      <c r="AO100" s="60"/>
      <c r="AP100" s="60"/>
      <c r="AQ100" s="60"/>
      <c r="AR100" s="60"/>
      <c r="AS100" s="60" t="s">
        <v>32</v>
      </c>
      <c r="AT100" s="60"/>
      <c r="AU100" s="60"/>
      <c r="AV100" s="69"/>
      <c r="AW100" s="61"/>
      <c r="AY100" s="146">
        <f>SUM(Z100:AC100)</f>
        <v>55.5</v>
      </c>
      <c r="AZ100" s="147">
        <f>AY100/I100</f>
        <v>9.25</v>
      </c>
      <c r="BA100" s="146"/>
      <c r="BB100" s="148">
        <f>L100+L101+N100</f>
        <v>1</v>
      </c>
      <c r="BC100" s="148">
        <f>T100+T101+V100</f>
        <v>1</v>
      </c>
    </row>
    <row r="101" spans="1:55" s="145" customFormat="1" ht="20.100000000000001" customHeight="1" x14ac:dyDescent="0.25">
      <c r="A101" s="109"/>
      <c r="B101" s="65"/>
      <c r="C101" s="118"/>
      <c r="D101" s="462"/>
      <c r="E101" s="149"/>
      <c r="F101" s="150"/>
      <c r="G101" s="150"/>
      <c r="H101" s="151"/>
      <c r="I101" s="150"/>
      <c r="J101" s="150"/>
      <c r="K101" s="156" t="s">
        <v>77</v>
      </c>
      <c r="L101" s="367">
        <v>0.25</v>
      </c>
      <c r="M101" s="609"/>
      <c r="N101" s="611"/>
      <c r="O101" s="154">
        <v>0</v>
      </c>
      <c r="P101" s="154"/>
      <c r="Q101" s="155"/>
      <c r="R101" s="156"/>
      <c r="S101" s="152" t="s">
        <v>80</v>
      </c>
      <c r="T101" s="171">
        <v>0.25</v>
      </c>
      <c r="U101" s="156"/>
      <c r="V101" s="153"/>
      <c r="W101" s="154">
        <v>0</v>
      </c>
      <c r="X101" s="154"/>
      <c r="Y101" s="151"/>
      <c r="Z101" s="62"/>
      <c r="AA101" s="63"/>
      <c r="AB101" s="63"/>
      <c r="AC101" s="64"/>
      <c r="AD101" s="62"/>
      <c r="AE101" s="189"/>
      <c r="AF101" s="189"/>
      <c r="AG101" s="189"/>
      <c r="AH101" s="189"/>
      <c r="AI101" s="189"/>
      <c r="AJ101" s="189"/>
      <c r="AK101" s="189" t="s">
        <v>39</v>
      </c>
      <c r="AL101" s="189"/>
      <c r="AM101" s="189"/>
      <c r="AN101" s="189"/>
      <c r="AO101" s="63"/>
      <c r="AP101" s="63"/>
      <c r="AQ101" s="63"/>
      <c r="AR101" s="63"/>
      <c r="AS101" s="63" t="s">
        <v>32</v>
      </c>
      <c r="AT101" s="63"/>
      <c r="AU101" s="63"/>
      <c r="AV101" s="70"/>
      <c r="AW101" s="64"/>
      <c r="AY101" s="146"/>
      <c r="AZ101" s="147"/>
      <c r="BA101" s="146"/>
      <c r="BB101" s="148"/>
      <c r="BC101" s="148"/>
    </row>
    <row r="102" spans="1:55" s="145" customFormat="1" ht="20.100000000000001" customHeight="1" x14ac:dyDescent="0.25">
      <c r="A102" s="380" t="s">
        <v>927</v>
      </c>
      <c r="B102" s="449"/>
      <c r="C102" s="123" t="s">
        <v>867</v>
      </c>
      <c r="D102" s="461"/>
      <c r="E102" s="392" t="s">
        <v>308</v>
      </c>
      <c r="F102" s="160" t="s">
        <v>794</v>
      </c>
      <c r="G102" s="160" t="s">
        <v>264</v>
      </c>
      <c r="H102" s="167" t="s">
        <v>47</v>
      </c>
      <c r="I102" s="160">
        <v>6</v>
      </c>
      <c r="J102" s="160">
        <v>2</v>
      </c>
      <c r="K102" s="165" t="s">
        <v>77</v>
      </c>
      <c r="L102" s="365">
        <v>0.25</v>
      </c>
      <c r="M102" s="608" t="s">
        <v>675</v>
      </c>
      <c r="N102" s="610">
        <v>0.5</v>
      </c>
      <c r="O102" s="163">
        <v>0</v>
      </c>
      <c r="P102" s="163">
        <v>1</v>
      </c>
      <c r="Q102" s="164"/>
      <c r="R102" s="165" t="s">
        <v>9</v>
      </c>
      <c r="S102" s="161" t="s">
        <v>80</v>
      </c>
      <c r="T102" s="169">
        <v>0.25</v>
      </c>
      <c r="U102" s="165" t="s">
        <v>675</v>
      </c>
      <c r="V102" s="162">
        <v>0.5</v>
      </c>
      <c r="W102" s="163">
        <v>0</v>
      </c>
      <c r="X102" s="163">
        <v>1</v>
      </c>
      <c r="Y102" s="167"/>
      <c r="Z102" s="59">
        <v>21</v>
      </c>
      <c r="AA102" s="60"/>
      <c r="AB102" s="60">
        <v>34.5</v>
      </c>
      <c r="AC102" s="61"/>
      <c r="AD102" s="59"/>
      <c r="AE102" s="188"/>
      <c r="AF102" s="188"/>
      <c r="AG102" s="188"/>
      <c r="AH102" s="188"/>
      <c r="AI102" s="188"/>
      <c r="AJ102" s="188"/>
      <c r="AK102" s="188" t="s">
        <v>32</v>
      </c>
      <c r="AL102" s="188" t="s">
        <v>32</v>
      </c>
      <c r="AM102" s="188" t="s">
        <v>32</v>
      </c>
      <c r="AN102" s="188"/>
      <c r="AO102" s="60"/>
      <c r="AP102" s="60"/>
      <c r="AQ102" s="60"/>
      <c r="AR102" s="60"/>
      <c r="AS102" s="60"/>
      <c r="AT102" s="60"/>
      <c r="AU102" s="60"/>
      <c r="AV102" s="69"/>
      <c r="AW102" s="61" t="s">
        <v>39</v>
      </c>
      <c r="AY102" s="146">
        <f>SUM(Z102:AC102)</f>
        <v>55.5</v>
      </c>
      <c r="AZ102" s="147">
        <f>AY102/I102</f>
        <v>9.25</v>
      </c>
      <c r="BA102" s="146"/>
      <c r="BB102" s="148">
        <f>L102+L103+N102</f>
        <v>1</v>
      </c>
      <c r="BC102" s="148">
        <f>T102+T103+V102</f>
        <v>1</v>
      </c>
    </row>
    <row r="103" spans="1:55" s="145" customFormat="1" ht="20.100000000000001" customHeight="1" x14ac:dyDescent="0.25">
      <c r="A103" s="450"/>
      <c r="B103" s="451"/>
      <c r="C103" s="124"/>
      <c r="D103" s="606"/>
      <c r="E103" s="401"/>
      <c r="F103" s="173"/>
      <c r="G103" s="173"/>
      <c r="H103" s="181"/>
      <c r="I103" s="173"/>
      <c r="J103" s="173"/>
      <c r="K103" s="178" t="s">
        <v>77</v>
      </c>
      <c r="L103" s="378">
        <v>0.25</v>
      </c>
      <c r="M103" s="174"/>
      <c r="N103" s="175"/>
      <c r="O103" s="177">
        <v>0</v>
      </c>
      <c r="P103" s="177"/>
      <c r="Q103" s="146"/>
      <c r="R103" s="178"/>
      <c r="S103" s="174" t="s">
        <v>80</v>
      </c>
      <c r="T103" s="179">
        <v>0.25</v>
      </c>
      <c r="U103" s="178"/>
      <c r="V103" s="176"/>
      <c r="W103" s="177">
        <v>0</v>
      </c>
      <c r="X103" s="177"/>
      <c r="Y103" s="181"/>
      <c r="Z103" s="182"/>
      <c r="AA103" s="185"/>
      <c r="AB103" s="185"/>
      <c r="AC103" s="184"/>
      <c r="AD103" s="182"/>
      <c r="AE103" s="190"/>
      <c r="AF103" s="190"/>
      <c r="AG103" s="190"/>
      <c r="AH103" s="190"/>
      <c r="AI103" s="190"/>
      <c r="AJ103" s="190"/>
      <c r="AK103" s="190" t="s">
        <v>32</v>
      </c>
      <c r="AL103" s="190" t="s">
        <v>32</v>
      </c>
      <c r="AM103" s="190" t="s">
        <v>32</v>
      </c>
      <c r="AN103" s="190"/>
      <c r="AO103" s="185"/>
      <c r="AP103" s="185"/>
      <c r="AQ103" s="185"/>
      <c r="AR103" s="185"/>
      <c r="AS103" s="185"/>
      <c r="AT103" s="185"/>
      <c r="AU103" s="185"/>
      <c r="AV103" s="183"/>
      <c r="AW103" s="184" t="s">
        <v>39</v>
      </c>
      <c r="AY103" s="146"/>
      <c r="AZ103" s="147"/>
      <c r="BA103" s="146"/>
      <c r="BB103" s="148"/>
      <c r="BC103" s="148"/>
    </row>
    <row r="104" spans="1:55" s="145" customFormat="1" ht="20.100000000000001" customHeight="1" x14ac:dyDescent="0.25">
      <c r="A104" s="83" t="s">
        <v>880</v>
      </c>
      <c r="B104" s="52"/>
      <c r="C104" s="123" t="s">
        <v>869</v>
      </c>
      <c r="D104" s="461"/>
      <c r="E104" s="392" t="s">
        <v>309</v>
      </c>
      <c r="F104" s="160" t="s">
        <v>583</v>
      </c>
      <c r="G104" s="160" t="s">
        <v>265</v>
      </c>
      <c r="H104" s="167" t="s">
        <v>32</v>
      </c>
      <c r="I104" s="160">
        <v>6</v>
      </c>
      <c r="J104" s="160">
        <v>2</v>
      </c>
      <c r="K104" s="388" t="s">
        <v>918</v>
      </c>
      <c r="L104" s="163">
        <v>0.4</v>
      </c>
      <c r="M104" s="608" t="s">
        <v>675</v>
      </c>
      <c r="N104" s="610">
        <v>0.4</v>
      </c>
      <c r="O104" s="163">
        <v>0.4</v>
      </c>
      <c r="P104" s="163">
        <v>0.6</v>
      </c>
      <c r="Q104" s="164"/>
      <c r="R104" s="165" t="s">
        <v>9</v>
      </c>
      <c r="S104" s="161" t="s">
        <v>80</v>
      </c>
      <c r="T104" s="169">
        <v>0.4</v>
      </c>
      <c r="U104" s="165" t="s">
        <v>675</v>
      </c>
      <c r="V104" s="162">
        <v>0.4</v>
      </c>
      <c r="W104" s="163">
        <v>0.4</v>
      </c>
      <c r="X104" s="163">
        <v>0.6</v>
      </c>
      <c r="Y104" s="167"/>
      <c r="Z104" s="59">
        <v>18</v>
      </c>
      <c r="AA104" s="60"/>
      <c r="AB104" s="60">
        <v>18</v>
      </c>
      <c r="AC104" s="61">
        <v>18</v>
      </c>
      <c r="AD104" s="59"/>
      <c r="AE104" s="188"/>
      <c r="AF104" s="188"/>
      <c r="AG104" s="188"/>
      <c r="AH104" s="188"/>
      <c r="AI104" s="188"/>
      <c r="AJ104" s="188"/>
      <c r="AK104" s="188"/>
      <c r="AL104" s="188"/>
      <c r="AM104" s="188"/>
      <c r="AN104" s="188"/>
      <c r="AO104" s="60" t="s">
        <v>32</v>
      </c>
      <c r="AP104" s="60" t="s">
        <v>32</v>
      </c>
      <c r="AQ104" s="60" t="s">
        <v>32</v>
      </c>
      <c r="AR104" s="60"/>
      <c r="AS104" s="60"/>
      <c r="AT104" s="60"/>
      <c r="AU104" s="60"/>
      <c r="AV104" s="69"/>
      <c r="AW104" s="61"/>
      <c r="AY104" s="146">
        <f>SUM(Z104:AC104)</f>
        <v>54</v>
      </c>
      <c r="AZ104" s="147">
        <f>AY104/I104</f>
        <v>9</v>
      </c>
      <c r="BA104" s="146"/>
      <c r="BB104" s="148">
        <f>L104+L105+N104</f>
        <v>1</v>
      </c>
      <c r="BC104" s="148">
        <f>T104+T105+V104</f>
        <v>1</v>
      </c>
    </row>
    <row r="105" spans="1:55" s="145" customFormat="1" ht="20.100000000000001" customHeight="1" x14ac:dyDescent="0.25">
      <c r="A105" s="108"/>
      <c r="B105" s="2"/>
      <c r="C105" s="124"/>
      <c r="D105" s="606"/>
      <c r="E105" s="393"/>
      <c r="F105" s="150"/>
      <c r="G105" s="150"/>
      <c r="H105" s="151"/>
      <c r="I105" s="150"/>
      <c r="J105" s="150"/>
      <c r="K105" s="156" t="s">
        <v>77</v>
      </c>
      <c r="L105" s="154">
        <v>0.2</v>
      </c>
      <c r="M105" s="609"/>
      <c r="N105" s="611"/>
      <c r="O105" s="154">
        <v>0</v>
      </c>
      <c r="P105" s="154"/>
      <c r="Q105" s="155"/>
      <c r="R105" s="156"/>
      <c r="S105" s="152" t="s">
        <v>80</v>
      </c>
      <c r="T105" s="171">
        <v>0.2</v>
      </c>
      <c r="U105" s="156"/>
      <c r="V105" s="153"/>
      <c r="W105" s="154">
        <v>0</v>
      </c>
      <c r="X105" s="154"/>
      <c r="Y105" s="151"/>
      <c r="Z105" s="62"/>
      <c r="AA105" s="63"/>
      <c r="AB105" s="63"/>
      <c r="AC105" s="64"/>
      <c r="AD105" s="62"/>
      <c r="AE105" s="189"/>
      <c r="AF105" s="189"/>
      <c r="AG105" s="189"/>
      <c r="AH105" s="189"/>
      <c r="AI105" s="189"/>
      <c r="AJ105" s="189"/>
      <c r="AK105" s="189"/>
      <c r="AL105" s="189"/>
      <c r="AM105" s="189"/>
      <c r="AN105" s="189"/>
      <c r="AO105" s="63" t="s">
        <v>32</v>
      </c>
      <c r="AP105" s="63" t="s">
        <v>32</v>
      </c>
      <c r="AQ105" s="63" t="s">
        <v>32</v>
      </c>
      <c r="AR105" s="63"/>
      <c r="AS105" s="63"/>
      <c r="AT105" s="63"/>
      <c r="AU105" s="63"/>
      <c r="AV105" s="70"/>
      <c r="AW105" s="64"/>
      <c r="AY105" s="146"/>
      <c r="AZ105" s="147"/>
      <c r="BA105" s="146"/>
      <c r="BB105" s="148"/>
      <c r="BC105" s="148"/>
    </row>
    <row r="106" spans="1:55" s="145" customFormat="1" ht="20.100000000000001" customHeight="1" x14ac:dyDescent="0.25">
      <c r="A106" s="25" t="s">
        <v>395</v>
      </c>
      <c r="B106" s="52"/>
      <c r="C106" s="123" t="s">
        <v>868</v>
      </c>
      <c r="D106" s="304"/>
      <c r="E106" s="159" t="s">
        <v>462</v>
      </c>
      <c r="F106" s="160" t="s">
        <v>581</v>
      </c>
      <c r="G106" s="160" t="s">
        <v>650</v>
      </c>
      <c r="H106" s="167" t="s">
        <v>39</v>
      </c>
      <c r="I106" s="160">
        <v>6</v>
      </c>
      <c r="J106" s="160">
        <v>2</v>
      </c>
      <c r="K106" s="165" t="s">
        <v>77</v>
      </c>
      <c r="L106" s="163">
        <v>0.25</v>
      </c>
      <c r="M106" s="608" t="s">
        <v>675</v>
      </c>
      <c r="N106" s="610">
        <v>0.5</v>
      </c>
      <c r="O106" s="163">
        <v>0</v>
      </c>
      <c r="P106" s="163">
        <v>0.75</v>
      </c>
      <c r="Q106" s="164"/>
      <c r="R106" s="165" t="s">
        <v>9</v>
      </c>
      <c r="S106" s="161" t="s">
        <v>80</v>
      </c>
      <c r="T106" s="169">
        <v>0.25</v>
      </c>
      <c r="U106" s="165" t="s">
        <v>675</v>
      </c>
      <c r="V106" s="162">
        <v>0.5</v>
      </c>
      <c r="W106" s="163">
        <v>0</v>
      </c>
      <c r="X106" s="163">
        <v>0.75</v>
      </c>
      <c r="Y106" s="167"/>
      <c r="Z106" s="59">
        <v>18</v>
      </c>
      <c r="AA106" s="60"/>
      <c r="AB106" s="60">
        <v>18</v>
      </c>
      <c r="AC106" s="61">
        <v>19.5</v>
      </c>
      <c r="AD106" s="59"/>
      <c r="AE106" s="188"/>
      <c r="AF106" s="188"/>
      <c r="AG106" s="188"/>
      <c r="AH106" s="188"/>
      <c r="AI106" s="188"/>
      <c r="AJ106" s="188"/>
      <c r="AK106" s="188"/>
      <c r="AL106" s="188"/>
      <c r="AM106" s="188"/>
      <c r="AN106" s="188"/>
      <c r="AO106" s="60"/>
      <c r="AP106" s="60"/>
      <c r="AQ106" s="60"/>
      <c r="AR106" s="60"/>
      <c r="AS106" s="60" t="s">
        <v>39</v>
      </c>
      <c r="AT106" s="60" t="s">
        <v>39</v>
      </c>
      <c r="AU106" s="60"/>
      <c r="AV106" s="69"/>
      <c r="AW106" s="61"/>
      <c r="AY106" s="146">
        <f>SUM(Z106:AC106)</f>
        <v>55.5</v>
      </c>
      <c r="AZ106" s="147">
        <f>AY106/I106</f>
        <v>9.25</v>
      </c>
      <c r="BA106" s="146"/>
      <c r="BB106" s="148">
        <f>L106+L107+N106</f>
        <v>1</v>
      </c>
      <c r="BC106" s="148">
        <f>T106+T107+V106</f>
        <v>1</v>
      </c>
    </row>
    <row r="107" spans="1:55" s="145" customFormat="1" ht="20.100000000000001" customHeight="1" x14ac:dyDescent="0.25">
      <c r="A107" s="108"/>
      <c r="B107" s="2"/>
      <c r="C107" s="124"/>
      <c r="D107" s="606"/>
      <c r="E107" s="149"/>
      <c r="F107" s="150"/>
      <c r="G107" s="150"/>
      <c r="H107" s="151"/>
      <c r="I107" s="150"/>
      <c r="J107" s="150"/>
      <c r="K107" s="156" t="s">
        <v>8</v>
      </c>
      <c r="L107" s="154">
        <v>0.25</v>
      </c>
      <c r="M107" s="609"/>
      <c r="N107" s="611"/>
      <c r="O107" s="154">
        <v>0.25</v>
      </c>
      <c r="P107" s="154"/>
      <c r="Q107" s="155"/>
      <c r="R107" s="156"/>
      <c r="S107" s="152" t="s">
        <v>80</v>
      </c>
      <c r="T107" s="171">
        <v>0.25</v>
      </c>
      <c r="U107" s="156"/>
      <c r="V107" s="153"/>
      <c r="W107" s="154">
        <v>0.25</v>
      </c>
      <c r="X107" s="154"/>
      <c r="Y107" s="151"/>
      <c r="Z107" s="62"/>
      <c r="AA107" s="63"/>
      <c r="AB107" s="63"/>
      <c r="AC107" s="64"/>
      <c r="AD107" s="62"/>
      <c r="AE107" s="189"/>
      <c r="AF107" s="189"/>
      <c r="AG107" s="189"/>
      <c r="AH107" s="189"/>
      <c r="AI107" s="189"/>
      <c r="AJ107" s="189"/>
      <c r="AK107" s="189"/>
      <c r="AL107" s="189"/>
      <c r="AM107" s="189"/>
      <c r="AN107" s="189"/>
      <c r="AO107" s="63"/>
      <c r="AP107" s="63"/>
      <c r="AQ107" s="63"/>
      <c r="AR107" s="63"/>
      <c r="AS107" s="63" t="s">
        <v>39</v>
      </c>
      <c r="AT107" s="63" t="s">
        <v>39</v>
      </c>
      <c r="AU107" s="63"/>
      <c r="AV107" s="70"/>
      <c r="AW107" s="64"/>
      <c r="AY107" s="146"/>
      <c r="AZ107" s="147"/>
      <c r="BA107" s="146"/>
      <c r="BB107" s="148"/>
      <c r="BC107" s="148"/>
    </row>
    <row r="108" spans="1:55" s="145" customFormat="1" ht="20.100000000000001" customHeight="1" x14ac:dyDescent="0.25">
      <c r="A108" s="380" t="s">
        <v>922</v>
      </c>
      <c r="B108" s="449"/>
      <c r="C108" s="117"/>
      <c r="D108" s="461"/>
      <c r="E108" s="392" t="s">
        <v>663</v>
      </c>
      <c r="F108" s="160" t="s">
        <v>662</v>
      </c>
      <c r="G108" s="160" t="s">
        <v>664</v>
      </c>
      <c r="H108" s="167" t="s">
        <v>32</v>
      </c>
      <c r="I108" s="160">
        <v>6</v>
      </c>
      <c r="J108" s="160">
        <v>2</v>
      </c>
      <c r="K108" s="165" t="s">
        <v>11</v>
      </c>
      <c r="L108" s="365">
        <v>0.25</v>
      </c>
      <c r="M108" s="391" t="s">
        <v>675</v>
      </c>
      <c r="N108" s="610">
        <v>0.5</v>
      </c>
      <c r="O108" s="163">
        <v>0</v>
      </c>
      <c r="P108" s="163">
        <v>1</v>
      </c>
      <c r="Q108" s="164"/>
      <c r="R108" s="165" t="s">
        <v>9</v>
      </c>
      <c r="S108" s="161" t="s">
        <v>80</v>
      </c>
      <c r="T108" s="169">
        <v>0.25</v>
      </c>
      <c r="U108" s="165" t="s">
        <v>77</v>
      </c>
      <c r="V108" s="162">
        <v>0.5</v>
      </c>
      <c r="W108" s="163">
        <v>0</v>
      </c>
      <c r="X108" s="163">
        <v>1</v>
      </c>
      <c r="Y108" s="167"/>
      <c r="Z108" s="59">
        <v>21</v>
      </c>
      <c r="AA108" s="60"/>
      <c r="AB108" s="60">
        <v>34.5</v>
      </c>
      <c r="AC108" s="61"/>
      <c r="AD108" s="59"/>
      <c r="AE108" s="188"/>
      <c r="AF108" s="188"/>
      <c r="AG108" s="188"/>
      <c r="AH108" s="188"/>
      <c r="AI108" s="188"/>
      <c r="AJ108" s="188" t="s">
        <v>32</v>
      </c>
      <c r="AK108" s="188"/>
      <c r="AL108" s="188"/>
      <c r="AM108" s="188"/>
      <c r="AN108" s="188" t="s">
        <v>32</v>
      </c>
      <c r="AO108" s="60"/>
      <c r="AP108" s="60"/>
      <c r="AQ108" s="60"/>
      <c r="AR108" s="60"/>
      <c r="AS108" s="60"/>
      <c r="AT108" s="60"/>
      <c r="AU108" s="60"/>
      <c r="AV108" s="69"/>
      <c r="AW108" s="61"/>
      <c r="AY108" s="146">
        <f>SUM(Z108:AC108)</f>
        <v>55.5</v>
      </c>
      <c r="AZ108" s="147">
        <f>AY108/I108</f>
        <v>9.25</v>
      </c>
      <c r="BA108" s="146"/>
      <c r="BB108" s="148">
        <f>L108+L109+N108</f>
        <v>1</v>
      </c>
      <c r="BC108" s="148">
        <f>T108+T109+V108</f>
        <v>1</v>
      </c>
    </row>
    <row r="109" spans="1:55" s="145" customFormat="1" ht="20.100000000000001" customHeight="1" x14ac:dyDescent="0.25">
      <c r="A109" s="450"/>
      <c r="B109" s="451"/>
      <c r="C109" s="124"/>
      <c r="D109" s="606"/>
      <c r="E109" s="401"/>
      <c r="F109" s="173"/>
      <c r="G109" s="173"/>
      <c r="H109" s="181"/>
      <c r="I109" s="173"/>
      <c r="J109" s="173"/>
      <c r="K109" s="178" t="s">
        <v>11</v>
      </c>
      <c r="L109" s="378">
        <v>0.25</v>
      </c>
      <c r="M109" s="174"/>
      <c r="N109" s="175"/>
      <c r="O109" s="177">
        <v>0</v>
      </c>
      <c r="P109" s="177"/>
      <c r="Q109" s="146"/>
      <c r="R109" s="178"/>
      <c r="S109" s="174" t="s">
        <v>80</v>
      </c>
      <c r="T109" s="179">
        <v>0.25</v>
      </c>
      <c r="U109" s="178"/>
      <c r="V109" s="176"/>
      <c r="W109" s="177">
        <v>0</v>
      </c>
      <c r="X109" s="177"/>
      <c r="Y109" s="181"/>
      <c r="Z109" s="182"/>
      <c r="AA109" s="185"/>
      <c r="AB109" s="185"/>
      <c r="AC109" s="184"/>
      <c r="AD109" s="182"/>
      <c r="AE109" s="190"/>
      <c r="AF109" s="190"/>
      <c r="AG109" s="190"/>
      <c r="AH109" s="190"/>
      <c r="AI109" s="190"/>
      <c r="AJ109" s="190" t="s">
        <v>32</v>
      </c>
      <c r="AK109" s="190"/>
      <c r="AL109" s="190"/>
      <c r="AM109" s="190"/>
      <c r="AN109" s="190" t="s">
        <v>32</v>
      </c>
      <c r="AO109" s="185"/>
      <c r="AP109" s="185"/>
      <c r="AQ109" s="185"/>
      <c r="AR109" s="185"/>
      <c r="AS109" s="185"/>
      <c r="AT109" s="185"/>
      <c r="AU109" s="185"/>
      <c r="AV109" s="183"/>
      <c r="AW109" s="184"/>
      <c r="AY109" s="146"/>
      <c r="AZ109" s="147"/>
      <c r="BA109" s="146"/>
      <c r="BB109" s="148"/>
      <c r="BC109" s="148"/>
    </row>
    <row r="110" spans="1:55" s="145" customFormat="1" ht="20.100000000000001" customHeight="1" x14ac:dyDescent="0.25">
      <c r="A110" s="380" t="s">
        <v>987</v>
      </c>
      <c r="B110" s="164"/>
      <c r="C110" s="123" t="s">
        <v>871</v>
      </c>
      <c r="D110" s="304"/>
      <c r="E110" s="159" t="s">
        <v>310</v>
      </c>
      <c r="F110" s="160"/>
      <c r="G110" s="160" t="s">
        <v>266</v>
      </c>
      <c r="H110" s="167" t="s">
        <v>32</v>
      </c>
      <c r="I110" s="160">
        <v>6</v>
      </c>
      <c r="J110" s="160">
        <v>2</v>
      </c>
      <c r="K110" s="165" t="s">
        <v>11</v>
      </c>
      <c r="L110" s="163">
        <v>0.25</v>
      </c>
      <c r="M110" s="608" t="s">
        <v>675</v>
      </c>
      <c r="N110" s="610">
        <v>0.5</v>
      </c>
      <c r="O110" s="163">
        <v>0</v>
      </c>
      <c r="P110" s="163">
        <v>1</v>
      </c>
      <c r="Q110" s="164"/>
      <c r="R110" s="165" t="s">
        <v>9</v>
      </c>
      <c r="S110" s="161" t="s">
        <v>80</v>
      </c>
      <c r="T110" s="169">
        <v>0.25</v>
      </c>
      <c r="U110" s="165" t="s">
        <v>675</v>
      </c>
      <c r="V110" s="162">
        <v>0.5</v>
      </c>
      <c r="W110" s="163">
        <v>0</v>
      </c>
      <c r="X110" s="163">
        <v>1</v>
      </c>
      <c r="Y110" s="167"/>
      <c r="Z110" s="59">
        <v>21</v>
      </c>
      <c r="AA110" s="60"/>
      <c r="AB110" s="60">
        <v>36</v>
      </c>
      <c r="AC110" s="61"/>
      <c r="AD110" s="59"/>
      <c r="AE110" s="188"/>
      <c r="AF110" s="188"/>
      <c r="AG110" s="188"/>
      <c r="AH110" s="188"/>
      <c r="AI110" s="188"/>
      <c r="AJ110" s="188"/>
      <c r="AK110" s="188"/>
      <c r="AL110" s="188"/>
      <c r="AM110" s="188"/>
      <c r="AN110" s="188"/>
      <c r="AO110" s="60"/>
      <c r="AP110" s="60"/>
      <c r="AQ110" s="60"/>
      <c r="AR110" s="60"/>
      <c r="AS110" s="60"/>
      <c r="AT110" s="60"/>
      <c r="AU110" s="60" t="s">
        <v>32</v>
      </c>
      <c r="AV110" s="69"/>
      <c r="AW110" s="61"/>
      <c r="AY110" s="146">
        <f>SUM(Z110:AC110)</f>
        <v>57</v>
      </c>
      <c r="AZ110" s="147">
        <f>AY110/I110</f>
        <v>9.5</v>
      </c>
      <c r="BA110" s="146"/>
      <c r="BB110" s="148">
        <f>L110+L111+N110</f>
        <v>1</v>
      </c>
      <c r="BC110" s="148">
        <f>T110+T111+V110</f>
        <v>1</v>
      </c>
    </row>
    <row r="111" spans="1:55" s="145" customFormat="1" ht="20.100000000000001" customHeight="1" x14ac:dyDescent="0.25">
      <c r="A111" s="109"/>
      <c r="B111" s="2"/>
      <c r="C111" s="124"/>
      <c r="D111" s="606"/>
      <c r="E111" s="149"/>
      <c r="F111" s="150"/>
      <c r="G111" s="150"/>
      <c r="H111" s="151"/>
      <c r="I111" s="150"/>
      <c r="J111" s="150"/>
      <c r="K111" s="156" t="s">
        <v>11</v>
      </c>
      <c r="L111" s="154">
        <v>0.25</v>
      </c>
      <c r="M111" s="609"/>
      <c r="N111" s="611"/>
      <c r="O111" s="154">
        <v>0</v>
      </c>
      <c r="P111" s="154"/>
      <c r="Q111" s="155"/>
      <c r="R111" s="156"/>
      <c r="S111" s="152" t="s">
        <v>80</v>
      </c>
      <c r="T111" s="171">
        <v>0.25</v>
      </c>
      <c r="U111" s="156"/>
      <c r="V111" s="153"/>
      <c r="W111" s="154">
        <v>0</v>
      </c>
      <c r="X111" s="154"/>
      <c r="Y111" s="151"/>
      <c r="Z111" s="62"/>
      <c r="AA111" s="63"/>
      <c r="AB111" s="63"/>
      <c r="AC111" s="64"/>
      <c r="AD111" s="62"/>
      <c r="AE111" s="189"/>
      <c r="AF111" s="189"/>
      <c r="AG111" s="189"/>
      <c r="AH111" s="189"/>
      <c r="AI111" s="189"/>
      <c r="AJ111" s="189"/>
      <c r="AK111" s="189"/>
      <c r="AL111" s="189"/>
      <c r="AM111" s="189"/>
      <c r="AN111" s="189"/>
      <c r="AO111" s="63"/>
      <c r="AP111" s="63"/>
      <c r="AQ111" s="63"/>
      <c r="AR111" s="63"/>
      <c r="AS111" s="63"/>
      <c r="AT111" s="63"/>
      <c r="AU111" s="63" t="s">
        <v>32</v>
      </c>
      <c r="AV111" s="70"/>
      <c r="AW111" s="64"/>
      <c r="AY111" s="146"/>
      <c r="AZ111" s="147"/>
      <c r="BA111" s="146"/>
      <c r="BB111" s="148"/>
      <c r="BC111" s="148"/>
    </row>
    <row r="112" spans="1:55" s="145" customFormat="1" ht="20.100000000000001" customHeight="1" x14ac:dyDescent="0.25">
      <c r="A112" s="297" t="s">
        <v>832</v>
      </c>
      <c r="B112" s="52"/>
      <c r="C112" s="123" t="s">
        <v>868</v>
      </c>
      <c r="D112" s="461"/>
      <c r="E112" s="159" t="s">
        <v>311</v>
      </c>
      <c r="F112" s="160"/>
      <c r="G112" s="160" t="s">
        <v>267</v>
      </c>
      <c r="H112" s="167" t="s">
        <v>32</v>
      </c>
      <c r="I112" s="160">
        <v>6</v>
      </c>
      <c r="J112" s="160">
        <v>2</v>
      </c>
      <c r="K112" s="165" t="s">
        <v>11</v>
      </c>
      <c r="L112" s="365">
        <v>0.25</v>
      </c>
      <c r="M112" s="608" t="s">
        <v>675</v>
      </c>
      <c r="N112" s="610">
        <v>0.5</v>
      </c>
      <c r="O112" s="163">
        <v>0</v>
      </c>
      <c r="P112" s="163">
        <v>1</v>
      </c>
      <c r="Q112" s="164"/>
      <c r="R112" s="165" t="s">
        <v>9</v>
      </c>
      <c r="S112" s="161" t="s">
        <v>80</v>
      </c>
      <c r="T112" s="169">
        <v>0.25</v>
      </c>
      <c r="U112" s="165" t="s">
        <v>675</v>
      </c>
      <c r="V112" s="162">
        <v>0.5</v>
      </c>
      <c r="W112" s="163">
        <v>0</v>
      </c>
      <c r="X112" s="163">
        <v>1</v>
      </c>
      <c r="Y112" s="167"/>
      <c r="Z112" s="59">
        <v>21</v>
      </c>
      <c r="AA112" s="60"/>
      <c r="AB112" s="60">
        <v>36</v>
      </c>
      <c r="AC112" s="61"/>
      <c r="AD112" s="59"/>
      <c r="AE112" s="188"/>
      <c r="AF112" s="188"/>
      <c r="AG112" s="188"/>
      <c r="AH112" s="188"/>
      <c r="AI112" s="188"/>
      <c r="AJ112" s="188"/>
      <c r="AK112" s="188"/>
      <c r="AL112" s="188"/>
      <c r="AM112" s="188"/>
      <c r="AN112" s="188"/>
      <c r="AO112" s="60"/>
      <c r="AP112" s="60"/>
      <c r="AQ112" s="60"/>
      <c r="AR112" s="60"/>
      <c r="AS112" s="60"/>
      <c r="AT112" s="60"/>
      <c r="AU112" s="60" t="s">
        <v>32</v>
      </c>
      <c r="AV112" s="69"/>
      <c r="AW112" s="61"/>
      <c r="AY112" s="146">
        <f>SUM(Z112:AC112)</f>
        <v>57</v>
      </c>
      <c r="AZ112" s="147">
        <f>AY112/I112</f>
        <v>9.5</v>
      </c>
      <c r="BA112" s="146"/>
      <c r="BB112" s="148">
        <f>L112+L113+N112</f>
        <v>1</v>
      </c>
      <c r="BC112" s="148">
        <f>T112+T113+V112</f>
        <v>1</v>
      </c>
    </row>
    <row r="113" spans="1:55" s="145" customFormat="1" ht="20.100000000000001" customHeight="1" x14ac:dyDescent="0.25">
      <c r="A113" s="108"/>
      <c r="B113" s="2"/>
      <c r="C113" s="124"/>
      <c r="D113" s="606"/>
      <c r="E113" s="172"/>
      <c r="F113" s="173"/>
      <c r="G113" s="173"/>
      <c r="H113" s="181"/>
      <c r="I113" s="173"/>
      <c r="J113" s="173"/>
      <c r="K113" s="178" t="s">
        <v>11</v>
      </c>
      <c r="L113" s="378">
        <v>0.25</v>
      </c>
      <c r="M113" s="174"/>
      <c r="N113" s="175"/>
      <c r="O113" s="177">
        <v>0</v>
      </c>
      <c r="P113" s="177"/>
      <c r="Q113" s="146"/>
      <c r="R113" s="178"/>
      <c r="S113" s="174" t="s">
        <v>80</v>
      </c>
      <c r="T113" s="179">
        <v>0.25</v>
      </c>
      <c r="U113" s="178"/>
      <c r="V113" s="176"/>
      <c r="W113" s="177">
        <v>0</v>
      </c>
      <c r="X113" s="177"/>
      <c r="Y113" s="181"/>
      <c r="Z113" s="182"/>
      <c r="AA113" s="185"/>
      <c r="AB113" s="185"/>
      <c r="AC113" s="184"/>
      <c r="AD113" s="182"/>
      <c r="AE113" s="190"/>
      <c r="AF113" s="190"/>
      <c r="AG113" s="190"/>
      <c r="AH113" s="190"/>
      <c r="AI113" s="190"/>
      <c r="AJ113" s="190"/>
      <c r="AK113" s="190"/>
      <c r="AL113" s="190"/>
      <c r="AM113" s="190"/>
      <c r="AN113" s="190"/>
      <c r="AO113" s="185"/>
      <c r="AP113" s="185"/>
      <c r="AQ113" s="185"/>
      <c r="AR113" s="185"/>
      <c r="AS113" s="185"/>
      <c r="AT113" s="185"/>
      <c r="AU113" s="185" t="s">
        <v>32</v>
      </c>
      <c r="AV113" s="183"/>
      <c r="AW113" s="184"/>
      <c r="AY113" s="146"/>
      <c r="AZ113" s="147"/>
      <c r="BA113" s="146"/>
      <c r="BB113" s="148"/>
      <c r="BC113" s="148"/>
    </row>
    <row r="114" spans="1:55" s="145" customFormat="1" ht="20.100000000000001" customHeight="1" x14ac:dyDescent="0.25">
      <c r="A114" s="380" t="s">
        <v>350</v>
      </c>
      <c r="B114" s="52"/>
      <c r="C114" s="123" t="s">
        <v>871</v>
      </c>
      <c r="D114" s="461"/>
      <c r="E114" s="159" t="s">
        <v>312</v>
      </c>
      <c r="F114" s="160" t="s">
        <v>584</v>
      </c>
      <c r="G114" s="160" t="s">
        <v>268</v>
      </c>
      <c r="H114" s="167" t="s">
        <v>32</v>
      </c>
      <c r="I114" s="160">
        <v>6</v>
      </c>
      <c r="J114" s="160">
        <v>2</v>
      </c>
      <c r="K114" s="165" t="s">
        <v>688</v>
      </c>
      <c r="L114" s="163">
        <v>0.4</v>
      </c>
      <c r="M114" s="608"/>
      <c r="N114" s="610"/>
      <c r="O114" s="163"/>
      <c r="P114" s="163"/>
      <c r="Q114" s="164" t="s">
        <v>39</v>
      </c>
      <c r="R114" s="165" t="s">
        <v>9</v>
      </c>
      <c r="S114" s="161" t="s">
        <v>80</v>
      </c>
      <c r="T114" s="169">
        <v>0.2</v>
      </c>
      <c r="U114" s="165" t="s">
        <v>686</v>
      </c>
      <c r="V114" s="162">
        <v>0.4</v>
      </c>
      <c r="W114" s="163"/>
      <c r="X114" s="163"/>
      <c r="Y114" s="167" t="s">
        <v>39</v>
      </c>
      <c r="Z114" s="59">
        <v>18</v>
      </c>
      <c r="AA114" s="60"/>
      <c r="AB114" s="60">
        <v>30</v>
      </c>
      <c r="AC114" s="61">
        <v>12</v>
      </c>
      <c r="AD114" s="59"/>
      <c r="AE114" s="188"/>
      <c r="AF114" s="188"/>
      <c r="AG114" s="188"/>
      <c r="AH114" s="188"/>
      <c r="AI114" s="188"/>
      <c r="AJ114" s="188"/>
      <c r="AK114" s="188"/>
      <c r="AL114" s="188"/>
      <c r="AM114" s="188"/>
      <c r="AN114" s="188"/>
      <c r="AO114" s="60"/>
      <c r="AP114" s="60" t="s">
        <v>32</v>
      </c>
      <c r="AQ114" s="60" t="s">
        <v>32</v>
      </c>
      <c r="AR114" s="60"/>
      <c r="AS114" s="60"/>
      <c r="AT114" s="60"/>
      <c r="AU114" s="60"/>
      <c r="AV114" s="69"/>
      <c r="AW114" s="61"/>
      <c r="AY114" s="146">
        <f>SUM(Z114:AC114)</f>
        <v>60</v>
      </c>
      <c r="AZ114" s="147">
        <f>AY114/I114</f>
        <v>10</v>
      </c>
      <c r="BA114" s="146"/>
      <c r="BB114" s="148">
        <f>L114+L115+L116+N114</f>
        <v>1</v>
      </c>
      <c r="BC114" s="148">
        <f>T114+T115+T116+V114</f>
        <v>1</v>
      </c>
    </row>
    <row r="115" spans="1:55" s="145" customFormat="1" ht="20.100000000000001" customHeight="1" x14ac:dyDescent="0.25">
      <c r="A115" s="24"/>
      <c r="B115" s="54"/>
      <c r="C115" s="124"/>
      <c r="D115" s="606"/>
      <c r="E115" s="172"/>
      <c r="F115" s="173"/>
      <c r="G115" s="173"/>
      <c r="H115" s="181"/>
      <c r="I115" s="173"/>
      <c r="J115" s="173"/>
      <c r="K115" s="178" t="s">
        <v>712</v>
      </c>
      <c r="L115" s="177">
        <v>0.3</v>
      </c>
      <c r="M115" s="174"/>
      <c r="N115" s="175"/>
      <c r="O115" s="177"/>
      <c r="P115" s="177"/>
      <c r="Q115" s="146"/>
      <c r="R115" s="178"/>
      <c r="S115" s="174" t="s">
        <v>80</v>
      </c>
      <c r="T115" s="179">
        <v>0.2</v>
      </c>
      <c r="U115" s="178"/>
      <c r="V115" s="176"/>
      <c r="W115" s="177"/>
      <c r="X115" s="177"/>
      <c r="Y115" s="181"/>
      <c r="Z115" s="182"/>
      <c r="AA115" s="185"/>
      <c r="AB115" s="185"/>
      <c r="AC115" s="184"/>
      <c r="AD115" s="182"/>
      <c r="AE115" s="190"/>
      <c r="AF115" s="190"/>
      <c r="AG115" s="190"/>
      <c r="AH115" s="190"/>
      <c r="AI115" s="190"/>
      <c r="AJ115" s="190"/>
      <c r="AK115" s="190"/>
      <c r="AL115" s="190"/>
      <c r="AM115" s="190"/>
      <c r="AN115" s="190"/>
      <c r="AO115" s="185"/>
      <c r="AP115" s="185" t="s">
        <v>32</v>
      </c>
      <c r="AQ115" s="185" t="s">
        <v>32</v>
      </c>
      <c r="AR115" s="185"/>
      <c r="AS115" s="185"/>
      <c r="AT115" s="185"/>
      <c r="AU115" s="185"/>
      <c r="AV115" s="183"/>
      <c r="AW115" s="184"/>
      <c r="AY115" s="146"/>
      <c r="AZ115" s="147"/>
      <c r="BA115" s="146"/>
      <c r="BB115" s="148"/>
      <c r="BC115" s="148"/>
    </row>
    <row r="116" spans="1:55" s="145" customFormat="1" ht="20.100000000000001" customHeight="1" x14ac:dyDescent="0.25">
      <c r="A116" s="108"/>
      <c r="B116" s="2"/>
      <c r="C116" s="118"/>
      <c r="D116" s="462"/>
      <c r="E116" s="149"/>
      <c r="F116" s="150"/>
      <c r="G116" s="150"/>
      <c r="H116" s="151"/>
      <c r="I116" s="150"/>
      <c r="J116" s="150"/>
      <c r="K116" s="156" t="s">
        <v>11</v>
      </c>
      <c r="L116" s="154">
        <v>0.3</v>
      </c>
      <c r="M116" s="609"/>
      <c r="N116" s="611"/>
      <c r="O116" s="154"/>
      <c r="P116" s="154"/>
      <c r="Q116" s="155"/>
      <c r="R116" s="156"/>
      <c r="S116" s="152" t="s">
        <v>80</v>
      </c>
      <c r="T116" s="171">
        <v>0.2</v>
      </c>
      <c r="U116" s="156"/>
      <c r="V116" s="153"/>
      <c r="W116" s="154"/>
      <c r="X116" s="154"/>
      <c r="Y116" s="151"/>
      <c r="Z116" s="62"/>
      <c r="AA116" s="63"/>
      <c r="AB116" s="63"/>
      <c r="AC116" s="64"/>
      <c r="AD116" s="62"/>
      <c r="AE116" s="189"/>
      <c r="AF116" s="189"/>
      <c r="AG116" s="189"/>
      <c r="AH116" s="189"/>
      <c r="AI116" s="189"/>
      <c r="AJ116" s="189"/>
      <c r="AK116" s="189"/>
      <c r="AL116" s="189"/>
      <c r="AM116" s="189"/>
      <c r="AN116" s="189"/>
      <c r="AO116" s="63"/>
      <c r="AP116" s="63" t="s">
        <v>32</v>
      </c>
      <c r="AQ116" s="63" t="s">
        <v>32</v>
      </c>
      <c r="AR116" s="63"/>
      <c r="AS116" s="63"/>
      <c r="AT116" s="63"/>
      <c r="AU116" s="63"/>
      <c r="AV116" s="70"/>
      <c r="AW116" s="64"/>
      <c r="AY116" s="146"/>
      <c r="AZ116" s="147"/>
      <c r="BA116" s="146"/>
      <c r="BB116" s="148"/>
      <c r="BC116" s="148"/>
    </row>
    <row r="117" spans="1:55" s="145" customFormat="1" ht="20.100000000000001" customHeight="1" x14ac:dyDescent="0.25">
      <c r="A117" s="25" t="s">
        <v>373</v>
      </c>
      <c r="B117" s="52"/>
      <c r="C117" s="123" t="s">
        <v>871</v>
      </c>
      <c r="D117" s="461"/>
      <c r="E117" s="159" t="s">
        <v>313</v>
      </c>
      <c r="F117" s="160" t="s">
        <v>795</v>
      </c>
      <c r="G117" s="160" t="s">
        <v>269</v>
      </c>
      <c r="H117" s="167" t="s">
        <v>47</v>
      </c>
      <c r="I117" s="160">
        <v>3</v>
      </c>
      <c r="J117" s="160">
        <v>1</v>
      </c>
      <c r="K117" s="165" t="s">
        <v>77</v>
      </c>
      <c r="L117" s="163">
        <v>0.2</v>
      </c>
      <c r="M117" s="608" t="s">
        <v>675</v>
      </c>
      <c r="N117" s="610">
        <v>0.6</v>
      </c>
      <c r="O117" s="163"/>
      <c r="P117" s="163"/>
      <c r="Q117" s="164" t="s">
        <v>39</v>
      </c>
      <c r="R117" s="165" t="s">
        <v>9</v>
      </c>
      <c r="S117" s="161" t="s">
        <v>80</v>
      </c>
      <c r="T117" s="169">
        <v>0.2</v>
      </c>
      <c r="U117" s="165" t="s">
        <v>675</v>
      </c>
      <c r="V117" s="162">
        <v>0.6</v>
      </c>
      <c r="W117" s="163"/>
      <c r="X117" s="163"/>
      <c r="Y117" s="167" t="s">
        <v>39</v>
      </c>
      <c r="Z117" s="59">
        <v>9</v>
      </c>
      <c r="AA117" s="60"/>
      <c r="AB117" s="60">
        <v>15</v>
      </c>
      <c r="AC117" s="61">
        <v>4</v>
      </c>
      <c r="AD117" s="59"/>
      <c r="AE117" s="188"/>
      <c r="AF117" s="188"/>
      <c r="AG117" s="188"/>
      <c r="AH117" s="188"/>
      <c r="AI117" s="188"/>
      <c r="AJ117" s="188" t="s">
        <v>39</v>
      </c>
      <c r="AK117" s="188" t="s">
        <v>32</v>
      </c>
      <c r="AL117" s="188" t="s">
        <v>32</v>
      </c>
      <c r="AM117" s="188"/>
      <c r="AN117" s="188"/>
      <c r="AO117" s="60"/>
      <c r="AP117" s="60"/>
      <c r="AQ117" s="60"/>
      <c r="AR117" s="60"/>
      <c r="AS117" s="60"/>
      <c r="AT117" s="60"/>
      <c r="AU117" s="60"/>
      <c r="AV117" s="69"/>
      <c r="AW117" s="61" t="s">
        <v>39</v>
      </c>
      <c r="AY117" s="146">
        <f>SUM(Z117:AC117)</f>
        <v>28</v>
      </c>
      <c r="AZ117" s="147">
        <f>AY117/I117</f>
        <v>9.3333333333333339</v>
      </c>
      <c r="BA117" s="146"/>
      <c r="BB117" s="148">
        <f>L117+L118+N117</f>
        <v>1</v>
      </c>
      <c r="BC117" s="148">
        <f>T117+T118+V117</f>
        <v>1</v>
      </c>
    </row>
    <row r="118" spans="1:55" s="145" customFormat="1" ht="20.100000000000001" customHeight="1" x14ac:dyDescent="0.25">
      <c r="A118" s="108"/>
      <c r="B118" s="2"/>
      <c r="C118" s="124"/>
      <c r="D118" s="606"/>
      <c r="E118" s="172"/>
      <c r="F118" s="173"/>
      <c r="G118" s="173"/>
      <c r="H118" s="181"/>
      <c r="I118" s="173"/>
      <c r="J118" s="173"/>
      <c r="K118" s="178" t="s">
        <v>380</v>
      </c>
      <c r="L118" s="177">
        <v>0.2</v>
      </c>
      <c r="M118" s="174"/>
      <c r="N118" s="175"/>
      <c r="O118" s="177"/>
      <c r="P118" s="177"/>
      <c r="Q118" s="146"/>
      <c r="R118" s="178"/>
      <c r="S118" s="174" t="s">
        <v>80</v>
      </c>
      <c r="T118" s="179">
        <v>0.2</v>
      </c>
      <c r="U118" s="178"/>
      <c r="V118" s="176"/>
      <c r="W118" s="177"/>
      <c r="X118" s="177"/>
      <c r="Y118" s="181"/>
      <c r="Z118" s="182"/>
      <c r="AA118" s="185"/>
      <c r="AB118" s="185"/>
      <c r="AC118" s="184"/>
      <c r="AD118" s="182"/>
      <c r="AE118" s="190"/>
      <c r="AF118" s="190"/>
      <c r="AG118" s="190"/>
      <c r="AH118" s="190"/>
      <c r="AI118" s="190"/>
      <c r="AJ118" s="190" t="s">
        <v>39</v>
      </c>
      <c r="AK118" s="190" t="s">
        <v>32</v>
      </c>
      <c r="AL118" s="190" t="s">
        <v>32</v>
      </c>
      <c r="AM118" s="190"/>
      <c r="AN118" s="190"/>
      <c r="AO118" s="185"/>
      <c r="AP118" s="185"/>
      <c r="AQ118" s="185"/>
      <c r="AR118" s="185"/>
      <c r="AS118" s="185"/>
      <c r="AT118" s="185"/>
      <c r="AU118" s="185"/>
      <c r="AV118" s="183"/>
      <c r="AW118" s="184" t="s">
        <v>39</v>
      </c>
      <c r="AY118" s="146"/>
      <c r="AZ118" s="147"/>
      <c r="BA118" s="146"/>
      <c r="BB118" s="148"/>
      <c r="BC118" s="148"/>
    </row>
    <row r="119" spans="1:55" s="145" customFormat="1" ht="20.100000000000001" customHeight="1" x14ac:dyDescent="0.25">
      <c r="A119" s="25" t="s">
        <v>374</v>
      </c>
      <c r="B119" s="52"/>
      <c r="C119" s="123" t="s">
        <v>867</v>
      </c>
      <c r="D119" s="461"/>
      <c r="E119" s="159" t="s">
        <v>314</v>
      </c>
      <c r="F119" s="160" t="s">
        <v>585</v>
      </c>
      <c r="G119" s="160" t="s">
        <v>270</v>
      </c>
      <c r="H119" s="167" t="s">
        <v>39</v>
      </c>
      <c r="I119" s="160">
        <v>3</v>
      </c>
      <c r="J119" s="160">
        <v>1</v>
      </c>
      <c r="K119" s="165" t="s">
        <v>77</v>
      </c>
      <c r="L119" s="163">
        <v>0.3</v>
      </c>
      <c r="M119" s="608" t="s">
        <v>683</v>
      </c>
      <c r="N119" s="610">
        <v>0.4</v>
      </c>
      <c r="O119" s="163"/>
      <c r="P119" s="163"/>
      <c r="Q119" s="164" t="s">
        <v>39</v>
      </c>
      <c r="R119" s="165" t="s">
        <v>9</v>
      </c>
      <c r="S119" s="161" t="s">
        <v>80</v>
      </c>
      <c r="T119" s="169">
        <v>0.3</v>
      </c>
      <c r="U119" s="165" t="s">
        <v>683</v>
      </c>
      <c r="V119" s="162">
        <v>0.4</v>
      </c>
      <c r="W119" s="163"/>
      <c r="X119" s="163"/>
      <c r="Y119" s="167" t="s">
        <v>39</v>
      </c>
      <c r="Z119" s="59">
        <v>9</v>
      </c>
      <c r="AA119" s="60"/>
      <c r="AB119" s="60">
        <v>12</v>
      </c>
      <c r="AC119" s="61">
        <v>4</v>
      </c>
      <c r="AD119" s="59"/>
      <c r="AE119" s="188"/>
      <c r="AF119" s="188"/>
      <c r="AG119" s="188"/>
      <c r="AH119" s="188"/>
      <c r="AI119" s="188"/>
      <c r="AJ119" s="188"/>
      <c r="AK119" s="188" t="s">
        <v>39</v>
      </c>
      <c r="AL119" s="188" t="s">
        <v>39</v>
      </c>
      <c r="AM119" s="188"/>
      <c r="AN119" s="188"/>
      <c r="AO119" s="60"/>
      <c r="AP119" s="60"/>
      <c r="AQ119" s="60"/>
      <c r="AR119" s="60"/>
      <c r="AS119" s="60"/>
      <c r="AT119" s="60"/>
      <c r="AU119" s="60"/>
      <c r="AV119" s="69"/>
      <c r="AW119" s="61"/>
      <c r="AY119" s="146">
        <f>SUM(Z119:AC119)</f>
        <v>25</v>
      </c>
      <c r="AZ119" s="147">
        <f>AY119/I119</f>
        <v>8.3333333333333339</v>
      </c>
      <c r="BA119" s="146"/>
      <c r="BB119" s="148">
        <f>L119+L120+N119</f>
        <v>1</v>
      </c>
      <c r="BC119" s="148">
        <f>T119+T120+V119</f>
        <v>1</v>
      </c>
    </row>
    <row r="120" spans="1:55" s="145" customFormat="1" ht="20.100000000000001" customHeight="1" x14ac:dyDescent="0.25">
      <c r="A120" s="108"/>
      <c r="B120" s="2"/>
      <c r="C120" s="118"/>
      <c r="D120" s="462"/>
      <c r="E120" s="149"/>
      <c r="F120" s="150"/>
      <c r="G120" s="150"/>
      <c r="H120" s="151"/>
      <c r="I120" s="150"/>
      <c r="J120" s="150"/>
      <c r="K120" s="356" t="s">
        <v>77</v>
      </c>
      <c r="L120" s="154">
        <v>0.3</v>
      </c>
      <c r="M120" s="609"/>
      <c r="N120" s="611"/>
      <c r="O120" s="154"/>
      <c r="P120" s="154"/>
      <c r="Q120" s="155"/>
      <c r="R120" s="156"/>
      <c r="S120" s="152" t="s">
        <v>80</v>
      </c>
      <c r="T120" s="171">
        <v>0.3</v>
      </c>
      <c r="U120" s="156"/>
      <c r="V120" s="153"/>
      <c r="W120" s="154"/>
      <c r="X120" s="154"/>
      <c r="Y120" s="151"/>
      <c r="Z120" s="62"/>
      <c r="AA120" s="63"/>
      <c r="AB120" s="63"/>
      <c r="AC120" s="64"/>
      <c r="AD120" s="62"/>
      <c r="AE120" s="189"/>
      <c r="AF120" s="189"/>
      <c r="AG120" s="189"/>
      <c r="AH120" s="189"/>
      <c r="AI120" s="189"/>
      <c r="AJ120" s="189"/>
      <c r="AK120" s="189" t="s">
        <v>39</v>
      </c>
      <c r="AL120" s="189" t="s">
        <v>39</v>
      </c>
      <c r="AM120" s="189"/>
      <c r="AN120" s="189"/>
      <c r="AO120" s="63"/>
      <c r="AP120" s="63"/>
      <c r="AQ120" s="63"/>
      <c r="AR120" s="63"/>
      <c r="AS120" s="63"/>
      <c r="AT120" s="63"/>
      <c r="AU120" s="63"/>
      <c r="AV120" s="70"/>
      <c r="AW120" s="64"/>
      <c r="AY120" s="146"/>
      <c r="AZ120" s="147"/>
      <c r="BA120" s="146"/>
      <c r="BB120" s="148"/>
      <c r="BC120" s="148"/>
    </row>
    <row r="121" spans="1:55" s="145" customFormat="1" ht="20.100000000000001" customHeight="1" x14ac:dyDescent="0.25">
      <c r="A121" s="375" t="s">
        <v>928</v>
      </c>
      <c r="B121" s="52"/>
      <c r="C121" s="123" t="s">
        <v>871</v>
      </c>
      <c r="D121" s="461"/>
      <c r="E121" s="159" t="s">
        <v>463</v>
      </c>
      <c r="F121" s="160"/>
      <c r="G121" s="160" t="s">
        <v>651</v>
      </c>
      <c r="H121" s="167" t="s">
        <v>32</v>
      </c>
      <c r="I121" s="160">
        <v>3</v>
      </c>
      <c r="J121" s="160">
        <v>1</v>
      </c>
      <c r="K121" s="165" t="s">
        <v>77</v>
      </c>
      <c r="L121" s="163">
        <v>0.2</v>
      </c>
      <c r="M121" s="608" t="s">
        <v>675</v>
      </c>
      <c r="N121" s="610">
        <v>0.6</v>
      </c>
      <c r="O121" s="163"/>
      <c r="P121" s="163"/>
      <c r="Q121" s="164" t="s">
        <v>39</v>
      </c>
      <c r="R121" s="165" t="s">
        <v>9</v>
      </c>
      <c r="S121" s="161" t="s">
        <v>80</v>
      </c>
      <c r="T121" s="169">
        <v>0.2</v>
      </c>
      <c r="U121" s="165" t="s">
        <v>675</v>
      </c>
      <c r="V121" s="162">
        <v>0.6</v>
      </c>
      <c r="W121" s="163"/>
      <c r="X121" s="163"/>
      <c r="Y121" s="167" t="s">
        <v>39</v>
      </c>
      <c r="Z121" s="59">
        <v>9</v>
      </c>
      <c r="AA121" s="60"/>
      <c r="AB121" s="60">
        <v>15</v>
      </c>
      <c r="AC121" s="61">
        <v>4</v>
      </c>
      <c r="AD121" s="59"/>
      <c r="AE121" s="188"/>
      <c r="AF121" s="188"/>
      <c r="AG121" s="188"/>
      <c r="AH121" s="188"/>
      <c r="AI121" s="188"/>
      <c r="AJ121" s="188"/>
      <c r="AK121" s="188"/>
      <c r="AL121" s="188"/>
      <c r="AM121" s="188" t="s">
        <v>32</v>
      </c>
      <c r="AN121" s="188"/>
      <c r="AO121" s="60"/>
      <c r="AP121" s="60"/>
      <c r="AQ121" s="60"/>
      <c r="AR121" s="60"/>
      <c r="AS121" s="60"/>
      <c r="AT121" s="60"/>
      <c r="AU121" s="60"/>
      <c r="AV121" s="69"/>
      <c r="AW121" s="61"/>
      <c r="AY121" s="146">
        <f>SUM(Z121:AC121)</f>
        <v>28</v>
      </c>
      <c r="AZ121" s="147">
        <f>AY121/I121</f>
        <v>9.3333333333333339</v>
      </c>
      <c r="BA121" s="146"/>
      <c r="BB121" s="148">
        <f>L121+L122+N121</f>
        <v>1</v>
      </c>
      <c r="BC121" s="148">
        <f>T121+T122+V121</f>
        <v>1</v>
      </c>
    </row>
    <row r="122" spans="1:55" s="145" customFormat="1" ht="20.100000000000001" customHeight="1" x14ac:dyDescent="0.25">
      <c r="A122" s="108"/>
      <c r="B122" s="2"/>
      <c r="C122" s="124"/>
      <c r="D122" s="606"/>
      <c r="E122" s="172"/>
      <c r="F122" s="173"/>
      <c r="G122" s="173"/>
      <c r="H122" s="181"/>
      <c r="I122" s="173"/>
      <c r="J122" s="173"/>
      <c r="K122" s="178" t="s">
        <v>146</v>
      </c>
      <c r="L122" s="177">
        <v>0.2</v>
      </c>
      <c r="M122" s="174"/>
      <c r="N122" s="175"/>
      <c r="O122" s="177"/>
      <c r="P122" s="177"/>
      <c r="Q122" s="146"/>
      <c r="R122" s="178"/>
      <c r="S122" s="174" t="s">
        <v>80</v>
      </c>
      <c r="T122" s="179">
        <v>0.2</v>
      </c>
      <c r="U122" s="178"/>
      <c r="V122" s="176"/>
      <c r="W122" s="177"/>
      <c r="X122" s="177"/>
      <c r="Y122" s="181"/>
      <c r="Z122" s="182"/>
      <c r="AA122" s="185"/>
      <c r="AB122" s="185"/>
      <c r="AC122" s="184"/>
      <c r="AD122" s="182"/>
      <c r="AE122" s="190"/>
      <c r="AF122" s="190"/>
      <c r="AG122" s="190"/>
      <c r="AH122" s="190"/>
      <c r="AI122" s="190"/>
      <c r="AJ122" s="190"/>
      <c r="AK122" s="190"/>
      <c r="AL122" s="190"/>
      <c r="AM122" s="190" t="s">
        <v>32</v>
      </c>
      <c r="AN122" s="190"/>
      <c r="AO122" s="185"/>
      <c r="AP122" s="185"/>
      <c r="AQ122" s="185"/>
      <c r="AR122" s="185"/>
      <c r="AS122" s="185"/>
      <c r="AT122" s="185"/>
      <c r="AU122" s="185"/>
      <c r="AV122" s="183"/>
      <c r="AW122" s="184"/>
      <c r="AY122" s="146"/>
      <c r="AZ122" s="147"/>
      <c r="BA122" s="146"/>
      <c r="BB122" s="148"/>
      <c r="BC122" s="148"/>
    </row>
    <row r="123" spans="1:55" s="145" customFormat="1" ht="20.100000000000001" customHeight="1" x14ac:dyDescent="0.25">
      <c r="A123" s="25" t="s">
        <v>738</v>
      </c>
      <c r="B123" s="52"/>
      <c r="C123" s="123" t="s">
        <v>871</v>
      </c>
      <c r="D123" s="461"/>
      <c r="E123" s="457" t="s">
        <v>926</v>
      </c>
      <c r="F123" s="160" t="s">
        <v>796</v>
      </c>
      <c r="G123" s="459" t="s">
        <v>271</v>
      </c>
      <c r="H123" s="167" t="s">
        <v>47</v>
      </c>
      <c r="I123" s="160">
        <v>6</v>
      </c>
      <c r="J123" s="160">
        <v>2</v>
      </c>
      <c r="K123" s="165" t="s">
        <v>388</v>
      </c>
      <c r="L123" s="163">
        <v>0.25</v>
      </c>
      <c r="M123" s="608" t="s">
        <v>676</v>
      </c>
      <c r="N123" s="610">
        <v>0.5</v>
      </c>
      <c r="O123" s="163">
        <v>0</v>
      </c>
      <c r="P123" s="163">
        <v>1</v>
      </c>
      <c r="Q123" s="164"/>
      <c r="R123" s="165" t="s">
        <v>9</v>
      </c>
      <c r="S123" s="161" t="s">
        <v>80</v>
      </c>
      <c r="T123" s="169">
        <v>0.25</v>
      </c>
      <c r="U123" s="165" t="s">
        <v>676</v>
      </c>
      <c r="V123" s="162">
        <v>0.5</v>
      </c>
      <c r="W123" s="163">
        <v>0</v>
      </c>
      <c r="X123" s="163">
        <v>1</v>
      </c>
      <c r="Y123" s="167"/>
      <c r="Z123" s="59">
        <v>19.5</v>
      </c>
      <c r="AA123" s="60"/>
      <c r="AB123" s="60">
        <v>33</v>
      </c>
      <c r="AC123" s="61"/>
      <c r="AD123" s="59"/>
      <c r="AE123" s="188"/>
      <c r="AF123" s="188"/>
      <c r="AG123" s="188"/>
      <c r="AH123" s="188"/>
      <c r="AI123" s="188"/>
      <c r="AJ123" s="188" t="s">
        <v>32</v>
      </c>
      <c r="AK123" s="188" t="s">
        <v>32</v>
      </c>
      <c r="AL123" s="188" t="s">
        <v>32</v>
      </c>
      <c r="AM123" s="188"/>
      <c r="AN123" s="188" t="s">
        <v>32</v>
      </c>
      <c r="AO123" s="60"/>
      <c r="AP123" s="60"/>
      <c r="AQ123" s="60"/>
      <c r="AR123" s="60"/>
      <c r="AS123" s="60"/>
      <c r="AT123" s="60"/>
      <c r="AU123" s="60"/>
      <c r="AV123" s="69"/>
      <c r="AW123" s="61" t="s">
        <v>39</v>
      </c>
      <c r="AY123" s="146">
        <f>SUM(Z123:AC123)</f>
        <v>52.5</v>
      </c>
      <c r="AZ123" s="147">
        <f>AY123/I123</f>
        <v>8.75</v>
      </c>
      <c r="BA123" s="146"/>
      <c r="BB123" s="148">
        <f>L123+L124+N123</f>
        <v>1</v>
      </c>
      <c r="BC123" s="148">
        <f>T123+T124+V123</f>
        <v>1</v>
      </c>
    </row>
    <row r="124" spans="1:55" s="145" customFormat="1" ht="20.100000000000001" customHeight="1" x14ac:dyDescent="0.25">
      <c r="A124" s="108"/>
      <c r="B124" s="2"/>
      <c r="C124" s="124"/>
      <c r="D124" s="606"/>
      <c r="E124" s="458"/>
      <c r="F124" s="173"/>
      <c r="G124" s="460"/>
      <c r="H124" s="181"/>
      <c r="I124" s="173"/>
      <c r="J124" s="173"/>
      <c r="K124" s="178" t="s">
        <v>77</v>
      </c>
      <c r="L124" s="177">
        <v>0.25</v>
      </c>
      <c r="M124" s="174"/>
      <c r="N124" s="175"/>
      <c r="O124" s="163">
        <v>0</v>
      </c>
      <c r="P124" s="177"/>
      <c r="Q124" s="146"/>
      <c r="R124" s="178"/>
      <c r="S124" s="174" t="s">
        <v>80</v>
      </c>
      <c r="T124" s="179">
        <v>0.25</v>
      </c>
      <c r="U124" s="178"/>
      <c r="V124" s="176"/>
      <c r="W124" s="177">
        <v>0</v>
      </c>
      <c r="X124" s="177"/>
      <c r="Y124" s="181"/>
      <c r="Z124" s="182"/>
      <c r="AA124" s="185"/>
      <c r="AB124" s="185"/>
      <c r="AC124" s="184"/>
      <c r="AD124" s="182"/>
      <c r="AE124" s="190"/>
      <c r="AF124" s="190"/>
      <c r="AG124" s="190"/>
      <c r="AH124" s="190"/>
      <c r="AI124" s="190"/>
      <c r="AJ124" s="190" t="s">
        <v>32</v>
      </c>
      <c r="AK124" s="190" t="s">
        <v>32</v>
      </c>
      <c r="AL124" s="190" t="s">
        <v>32</v>
      </c>
      <c r="AM124" s="190"/>
      <c r="AN124" s="190" t="s">
        <v>32</v>
      </c>
      <c r="AO124" s="185"/>
      <c r="AP124" s="185"/>
      <c r="AQ124" s="185"/>
      <c r="AR124" s="185"/>
      <c r="AS124" s="185"/>
      <c r="AT124" s="185"/>
      <c r="AU124" s="185"/>
      <c r="AV124" s="183"/>
      <c r="AW124" s="184" t="s">
        <v>39</v>
      </c>
      <c r="AY124" s="146"/>
      <c r="AZ124" s="147"/>
      <c r="BA124" s="146"/>
      <c r="BB124" s="148"/>
      <c r="BC124" s="148"/>
    </row>
    <row r="125" spans="1:55" s="145" customFormat="1" ht="20.100000000000001" customHeight="1" x14ac:dyDescent="0.25">
      <c r="A125" s="83" t="s">
        <v>888</v>
      </c>
      <c r="B125" s="52"/>
      <c r="C125" s="123" t="s">
        <v>871</v>
      </c>
      <c r="D125" s="461"/>
      <c r="E125" s="159" t="s">
        <v>315</v>
      </c>
      <c r="F125" s="160" t="s">
        <v>585</v>
      </c>
      <c r="G125" s="160" t="s">
        <v>272</v>
      </c>
      <c r="H125" s="167" t="s">
        <v>39</v>
      </c>
      <c r="I125" s="160">
        <v>3</v>
      </c>
      <c r="J125" s="160">
        <v>1</v>
      </c>
      <c r="K125" s="165" t="s">
        <v>383</v>
      </c>
      <c r="L125" s="365">
        <v>0.3</v>
      </c>
      <c r="M125" s="608" t="s">
        <v>675</v>
      </c>
      <c r="N125" s="610">
        <v>0.6</v>
      </c>
      <c r="O125" s="163">
        <v>0</v>
      </c>
      <c r="P125" s="163">
        <v>1</v>
      </c>
      <c r="Q125" s="164"/>
      <c r="R125" s="165" t="s">
        <v>9</v>
      </c>
      <c r="S125" s="161" t="s">
        <v>80</v>
      </c>
      <c r="T125" s="162">
        <v>0.3</v>
      </c>
      <c r="U125" s="165" t="s">
        <v>675</v>
      </c>
      <c r="V125" s="162">
        <v>0.6</v>
      </c>
      <c r="W125" s="163">
        <v>0</v>
      </c>
      <c r="X125" s="163">
        <v>1</v>
      </c>
      <c r="Y125" s="167"/>
      <c r="Z125" s="59">
        <v>12</v>
      </c>
      <c r="AA125" s="60"/>
      <c r="AB125" s="60">
        <v>12</v>
      </c>
      <c r="AC125" s="61"/>
      <c r="AD125" s="59"/>
      <c r="AE125" s="188"/>
      <c r="AF125" s="188"/>
      <c r="AG125" s="188"/>
      <c r="AH125" s="188"/>
      <c r="AI125" s="188"/>
      <c r="AJ125" s="188"/>
      <c r="AK125" s="188" t="s">
        <v>39</v>
      </c>
      <c r="AL125" s="188" t="s">
        <v>39</v>
      </c>
      <c r="AM125" s="188"/>
      <c r="AN125" s="188"/>
      <c r="AO125" s="60"/>
      <c r="AP125" s="60"/>
      <c r="AQ125" s="60"/>
      <c r="AR125" s="60"/>
      <c r="AS125" s="60"/>
      <c r="AT125" s="60"/>
      <c r="AU125" s="60"/>
      <c r="AV125" s="69"/>
      <c r="AW125" s="61"/>
      <c r="AY125" s="146">
        <f>SUM(Z125:AC125)</f>
        <v>24</v>
      </c>
      <c r="AZ125" s="147">
        <f>AY125/I125</f>
        <v>8</v>
      </c>
      <c r="BA125" s="146"/>
      <c r="BB125" s="148">
        <f>L125+L126+N125</f>
        <v>1</v>
      </c>
      <c r="BC125" s="148">
        <f>T125+T126+V125</f>
        <v>1</v>
      </c>
    </row>
    <row r="126" spans="1:55" s="145" customFormat="1" ht="20.100000000000001" customHeight="1" x14ac:dyDescent="0.25">
      <c r="A126" s="26"/>
      <c r="B126" s="53"/>
      <c r="C126" s="626"/>
      <c r="D126" s="99"/>
      <c r="E126" s="149"/>
      <c r="F126" s="150"/>
      <c r="G126" s="150"/>
      <c r="H126" s="151"/>
      <c r="I126" s="150"/>
      <c r="J126" s="150"/>
      <c r="K126" s="156" t="s">
        <v>736</v>
      </c>
      <c r="L126" s="367">
        <v>0.1</v>
      </c>
      <c r="M126" s="609"/>
      <c r="N126" s="611"/>
      <c r="O126" s="154"/>
      <c r="P126" s="154"/>
      <c r="Q126" s="155"/>
      <c r="R126" s="156"/>
      <c r="S126" s="152" t="s">
        <v>80</v>
      </c>
      <c r="T126" s="153">
        <v>0.1</v>
      </c>
      <c r="U126" s="156"/>
      <c r="V126" s="153"/>
      <c r="W126" s="154"/>
      <c r="X126" s="154"/>
      <c r="Y126" s="151"/>
      <c r="Z126" s="62"/>
      <c r="AA126" s="63"/>
      <c r="AB126" s="63"/>
      <c r="AC126" s="64"/>
      <c r="AD126" s="62"/>
      <c r="AE126" s="189"/>
      <c r="AF126" s="189"/>
      <c r="AG126" s="189"/>
      <c r="AH126" s="189"/>
      <c r="AI126" s="189"/>
      <c r="AJ126" s="189"/>
      <c r="AK126" s="189" t="s">
        <v>39</v>
      </c>
      <c r="AL126" s="189" t="s">
        <v>39</v>
      </c>
      <c r="AM126" s="189"/>
      <c r="AN126" s="189"/>
      <c r="AO126" s="63"/>
      <c r="AP126" s="63"/>
      <c r="AQ126" s="63"/>
      <c r="AR126" s="63"/>
      <c r="AS126" s="63"/>
      <c r="AT126" s="63"/>
      <c r="AU126" s="63"/>
      <c r="AV126" s="70"/>
      <c r="AW126" s="64"/>
      <c r="AY126" s="146"/>
      <c r="AZ126" s="147"/>
      <c r="BA126" s="146"/>
      <c r="BB126" s="148"/>
      <c r="BC126" s="148"/>
    </row>
    <row r="127" spans="1:55" s="145" customFormat="1" ht="20.100000000000001" customHeight="1" x14ac:dyDescent="0.25">
      <c r="A127" s="25" t="s">
        <v>363</v>
      </c>
      <c r="B127" s="52"/>
      <c r="C127" s="123" t="s">
        <v>868</v>
      </c>
      <c r="D127" s="101"/>
      <c r="E127" s="159" t="s">
        <v>316</v>
      </c>
      <c r="F127" s="160" t="s">
        <v>586</v>
      </c>
      <c r="G127" s="160" t="s">
        <v>273</v>
      </c>
      <c r="H127" s="167" t="s">
        <v>39</v>
      </c>
      <c r="I127" s="160">
        <v>6</v>
      </c>
      <c r="J127" s="160">
        <v>2</v>
      </c>
      <c r="K127" s="165" t="s">
        <v>75</v>
      </c>
      <c r="L127" s="365">
        <v>0.25</v>
      </c>
      <c r="M127" s="608"/>
      <c r="N127" s="610"/>
      <c r="O127" s="163"/>
      <c r="P127" s="163"/>
      <c r="Q127" s="164" t="s">
        <v>39</v>
      </c>
      <c r="R127" s="165" t="s">
        <v>80</v>
      </c>
      <c r="S127" s="161"/>
      <c r="T127" s="169"/>
      <c r="U127" s="165"/>
      <c r="V127" s="162"/>
      <c r="W127" s="163"/>
      <c r="X127" s="163"/>
      <c r="Y127" s="167" t="s">
        <v>39</v>
      </c>
      <c r="Z127" s="59">
        <v>7.5</v>
      </c>
      <c r="AA127" s="60"/>
      <c r="AB127" s="60">
        <v>7.5</v>
      </c>
      <c r="AC127" s="61">
        <v>35</v>
      </c>
      <c r="AD127" s="59"/>
      <c r="AE127" s="188"/>
      <c r="AF127" s="188"/>
      <c r="AG127" s="188"/>
      <c r="AH127" s="188"/>
      <c r="AI127" s="188"/>
      <c r="AJ127" s="188"/>
      <c r="AK127" s="188" t="s">
        <v>39</v>
      </c>
      <c r="AL127" s="188"/>
      <c r="AM127" s="188" t="s">
        <v>39</v>
      </c>
      <c r="AN127" s="188"/>
      <c r="AO127" s="60"/>
      <c r="AP127" s="60"/>
      <c r="AQ127" s="60"/>
      <c r="AR127" s="60"/>
      <c r="AS127" s="60"/>
      <c r="AT127" s="60"/>
      <c r="AU127" s="60"/>
      <c r="AV127" s="69"/>
      <c r="AW127" s="61"/>
      <c r="AY127" s="146">
        <f>SUM(H127:L127)</f>
        <v>8.25</v>
      </c>
      <c r="AZ127" s="147">
        <f>AY127/I127</f>
        <v>1.375</v>
      </c>
      <c r="BA127" s="146"/>
      <c r="BB127" s="148">
        <f>L127+L128+L129+L130+N127</f>
        <v>1</v>
      </c>
      <c r="BC127" s="148"/>
    </row>
    <row r="128" spans="1:55" s="145" customFormat="1" ht="20.100000000000001" customHeight="1" x14ac:dyDescent="0.25">
      <c r="A128" s="108"/>
      <c r="B128" s="2"/>
      <c r="C128" s="124"/>
      <c r="D128" s="606"/>
      <c r="E128" s="172"/>
      <c r="F128" s="173"/>
      <c r="G128" s="173"/>
      <c r="H128" s="181"/>
      <c r="I128" s="173"/>
      <c r="J128" s="173"/>
      <c r="K128" s="178" t="s">
        <v>12</v>
      </c>
      <c r="L128" s="378">
        <v>0.25</v>
      </c>
      <c r="M128" s="174"/>
      <c r="N128" s="175"/>
      <c r="O128" s="177"/>
      <c r="P128" s="177"/>
      <c r="Q128" s="146"/>
      <c r="R128" s="178"/>
      <c r="S128" s="174"/>
      <c r="T128" s="176"/>
      <c r="U128" s="178"/>
      <c r="V128" s="176"/>
      <c r="W128" s="177"/>
      <c r="X128" s="177"/>
      <c r="Y128" s="181"/>
      <c r="Z128" s="182"/>
      <c r="AA128" s="185"/>
      <c r="AB128" s="185"/>
      <c r="AC128" s="184"/>
      <c r="AD128" s="182"/>
      <c r="AE128" s="190"/>
      <c r="AF128" s="190"/>
      <c r="AG128" s="190"/>
      <c r="AH128" s="190"/>
      <c r="AI128" s="190"/>
      <c r="AJ128" s="190"/>
      <c r="AK128" s="190" t="s">
        <v>39</v>
      </c>
      <c r="AL128" s="190"/>
      <c r="AM128" s="190" t="s">
        <v>39</v>
      </c>
      <c r="AN128" s="190"/>
      <c r="AO128" s="185"/>
      <c r="AP128" s="185"/>
      <c r="AQ128" s="185"/>
      <c r="AR128" s="185"/>
      <c r="AS128" s="185"/>
      <c r="AT128" s="185"/>
      <c r="AU128" s="185"/>
      <c r="AV128" s="183"/>
      <c r="AW128" s="184"/>
      <c r="AY128" s="146"/>
      <c r="AZ128" s="147"/>
      <c r="BA128" s="146"/>
      <c r="BB128" s="148"/>
      <c r="BC128" s="148"/>
    </row>
    <row r="129" spans="1:55" s="145" customFormat="1" ht="20.100000000000001" customHeight="1" x14ac:dyDescent="0.25">
      <c r="A129" s="108"/>
      <c r="B129" s="2"/>
      <c r="C129" s="124"/>
      <c r="D129" s="606"/>
      <c r="E129" s="172"/>
      <c r="F129" s="173"/>
      <c r="G129" s="173"/>
      <c r="H129" s="181"/>
      <c r="I129" s="173"/>
      <c r="J129" s="173"/>
      <c r="K129" s="178" t="s">
        <v>75</v>
      </c>
      <c r="L129" s="378">
        <v>0.25</v>
      </c>
      <c r="M129" s="174"/>
      <c r="N129" s="175"/>
      <c r="O129" s="177"/>
      <c r="P129" s="177"/>
      <c r="Q129" s="146"/>
      <c r="R129" s="178"/>
      <c r="S129" s="174"/>
      <c r="T129" s="179"/>
      <c r="U129" s="178"/>
      <c r="V129" s="176"/>
      <c r="W129" s="177"/>
      <c r="X129" s="177"/>
      <c r="Y129" s="181"/>
      <c r="Z129" s="182"/>
      <c r="AA129" s="185"/>
      <c r="AB129" s="185"/>
      <c r="AC129" s="184"/>
      <c r="AD129" s="182"/>
      <c r="AE129" s="190"/>
      <c r="AF129" s="190"/>
      <c r="AG129" s="190"/>
      <c r="AH129" s="190"/>
      <c r="AI129" s="190"/>
      <c r="AJ129" s="190"/>
      <c r="AK129" s="190" t="s">
        <v>39</v>
      </c>
      <c r="AL129" s="190"/>
      <c r="AM129" s="190" t="s">
        <v>39</v>
      </c>
      <c r="AN129" s="190"/>
      <c r="AO129" s="185"/>
      <c r="AP129" s="185"/>
      <c r="AQ129" s="185"/>
      <c r="AR129" s="185"/>
      <c r="AS129" s="185"/>
      <c r="AT129" s="185"/>
      <c r="AU129" s="185"/>
      <c r="AV129" s="183"/>
      <c r="AW129" s="184"/>
      <c r="AY129" s="146"/>
      <c r="AZ129" s="147"/>
      <c r="BA129" s="146"/>
      <c r="BB129" s="148"/>
      <c r="BC129" s="148"/>
    </row>
    <row r="130" spans="1:55" s="145" customFormat="1" ht="20.100000000000001" customHeight="1" x14ac:dyDescent="0.25">
      <c r="A130" s="108"/>
      <c r="B130" s="2"/>
      <c r="C130" s="626"/>
      <c r="D130" s="99"/>
      <c r="E130" s="149"/>
      <c r="F130" s="150"/>
      <c r="G130" s="150"/>
      <c r="H130" s="151"/>
      <c r="I130" s="150"/>
      <c r="J130" s="150"/>
      <c r="K130" s="156" t="s">
        <v>12</v>
      </c>
      <c r="L130" s="367">
        <v>0.25</v>
      </c>
      <c r="M130" s="609"/>
      <c r="N130" s="611"/>
      <c r="O130" s="154"/>
      <c r="P130" s="154"/>
      <c r="Q130" s="155"/>
      <c r="R130" s="156"/>
      <c r="S130" s="152"/>
      <c r="T130" s="171"/>
      <c r="U130" s="156"/>
      <c r="V130" s="153"/>
      <c r="W130" s="154"/>
      <c r="X130" s="154"/>
      <c r="Y130" s="151"/>
      <c r="Z130" s="62"/>
      <c r="AA130" s="63"/>
      <c r="AB130" s="63"/>
      <c r="AC130" s="64"/>
      <c r="AD130" s="62"/>
      <c r="AE130" s="189"/>
      <c r="AF130" s="189"/>
      <c r="AG130" s="189"/>
      <c r="AH130" s="189"/>
      <c r="AI130" s="189"/>
      <c r="AJ130" s="189"/>
      <c r="AK130" s="189" t="s">
        <v>39</v>
      </c>
      <c r="AL130" s="189"/>
      <c r="AM130" s="189" t="s">
        <v>39</v>
      </c>
      <c r="AN130" s="189"/>
      <c r="AO130" s="63"/>
      <c r="AP130" s="63"/>
      <c r="AQ130" s="63"/>
      <c r="AR130" s="63"/>
      <c r="AS130" s="63"/>
      <c r="AT130" s="63"/>
      <c r="AU130" s="63"/>
      <c r="AV130" s="70"/>
      <c r="AW130" s="64"/>
      <c r="AY130" s="146"/>
      <c r="AZ130" s="147"/>
      <c r="BA130" s="146"/>
      <c r="BB130" s="148"/>
      <c r="BC130" s="148"/>
    </row>
    <row r="131" spans="1:55" s="145" customFormat="1" ht="20.100000000000001" customHeight="1" x14ac:dyDescent="0.25">
      <c r="A131" s="83" t="s">
        <v>889</v>
      </c>
      <c r="B131" s="52"/>
      <c r="C131" s="123" t="s">
        <v>867</v>
      </c>
      <c r="D131" s="461"/>
      <c r="E131" s="159" t="s">
        <v>317</v>
      </c>
      <c r="F131" s="160" t="s">
        <v>797</v>
      </c>
      <c r="G131" s="160" t="s">
        <v>274</v>
      </c>
      <c r="H131" s="167" t="s">
        <v>47</v>
      </c>
      <c r="I131" s="160">
        <v>6</v>
      </c>
      <c r="J131" s="160">
        <v>2</v>
      </c>
      <c r="K131" s="165" t="s">
        <v>77</v>
      </c>
      <c r="L131" s="365">
        <v>0.25</v>
      </c>
      <c r="M131" s="608" t="s">
        <v>675</v>
      </c>
      <c r="N131" s="610">
        <v>0.5</v>
      </c>
      <c r="O131" s="163"/>
      <c r="P131" s="163"/>
      <c r="Q131" s="164" t="s">
        <v>39</v>
      </c>
      <c r="R131" s="165" t="s">
        <v>9</v>
      </c>
      <c r="S131" s="161" t="s">
        <v>80</v>
      </c>
      <c r="T131" s="169">
        <v>0.25</v>
      </c>
      <c r="U131" s="165" t="s">
        <v>675</v>
      </c>
      <c r="V131" s="162">
        <v>0.5</v>
      </c>
      <c r="W131" s="163"/>
      <c r="X131" s="163"/>
      <c r="Y131" s="167" t="s">
        <v>39</v>
      </c>
      <c r="Z131" s="59">
        <v>27</v>
      </c>
      <c r="AA131" s="60"/>
      <c r="AB131" s="60">
        <v>33</v>
      </c>
      <c r="AC131" s="61"/>
      <c r="AD131" s="59"/>
      <c r="AE131" s="188"/>
      <c r="AF131" s="188"/>
      <c r="AG131" s="188"/>
      <c r="AH131" s="188"/>
      <c r="AI131" s="188" t="s">
        <v>32</v>
      </c>
      <c r="AJ131" s="188"/>
      <c r="AK131" s="188"/>
      <c r="AL131" s="188"/>
      <c r="AM131" s="188"/>
      <c r="AN131" s="188"/>
      <c r="AO131" s="60"/>
      <c r="AP131" s="60"/>
      <c r="AQ131" s="60"/>
      <c r="AR131" s="60"/>
      <c r="AS131" s="60"/>
      <c r="AT131" s="60"/>
      <c r="AU131" s="60"/>
      <c r="AV131" s="69"/>
      <c r="AW131" s="61" t="s">
        <v>39</v>
      </c>
      <c r="AY131" s="146">
        <f>SUM(Z131:AC131)</f>
        <v>60</v>
      </c>
      <c r="AZ131" s="147">
        <f>AY131/I131</f>
        <v>10</v>
      </c>
      <c r="BA131" s="146"/>
      <c r="BB131" s="148">
        <f>L131+L132+N131</f>
        <v>1</v>
      </c>
      <c r="BC131" s="148">
        <f>T131+T132+V131</f>
        <v>1</v>
      </c>
    </row>
    <row r="132" spans="1:55" s="145" customFormat="1" ht="20.100000000000001" customHeight="1" x14ac:dyDescent="0.25">
      <c r="A132" s="26"/>
      <c r="B132" s="53"/>
      <c r="C132" s="626"/>
      <c r="D132" s="99"/>
      <c r="E132" s="149"/>
      <c r="F132" s="150"/>
      <c r="G132" s="150"/>
      <c r="H132" s="151"/>
      <c r="I132" s="150"/>
      <c r="J132" s="150"/>
      <c r="K132" s="156" t="s">
        <v>77</v>
      </c>
      <c r="L132" s="367">
        <v>0.25</v>
      </c>
      <c r="M132" s="609"/>
      <c r="N132" s="611"/>
      <c r="O132" s="154"/>
      <c r="P132" s="154"/>
      <c r="Q132" s="155"/>
      <c r="R132" s="156"/>
      <c r="S132" s="152" t="s">
        <v>80</v>
      </c>
      <c r="T132" s="171">
        <v>0.25</v>
      </c>
      <c r="U132" s="156"/>
      <c r="V132" s="153"/>
      <c r="W132" s="154"/>
      <c r="X132" s="154"/>
      <c r="Y132" s="151"/>
      <c r="Z132" s="62"/>
      <c r="AA132" s="63"/>
      <c r="AB132" s="63"/>
      <c r="AC132" s="64"/>
      <c r="AD132" s="62"/>
      <c r="AE132" s="189"/>
      <c r="AF132" s="189"/>
      <c r="AG132" s="189"/>
      <c r="AH132" s="189"/>
      <c r="AI132" s="189" t="s">
        <v>32</v>
      </c>
      <c r="AJ132" s="189"/>
      <c r="AK132" s="189"/>
      <c r="AL132" s="189"/>
      <c r="AM132" s="189"/>
      <c r="AN132" s="189"/>
      <c r="AO132" s="63"/>
      <c r="AP132" s="63"/>
      <c r="AQ132" s="63"/>
      <c r="AR132" s="63"/>
      <c r="AS132" s="63"/>
      <c r="AT132" s="63"/>
      <c r="AU132" s="63"/>
      <c r="AV132" s="70"/>
      <c r="AW132" s="64" t="s">
        <v>39</v>
      </c>
      <c r="AY132" s="146"/>
      <c r="AZ132" s="147"/>
      <c r="BA132" s="146"/>
      <c r="BB132" s="148"/>
      <c r="BC132" s="148"/>
    </row>
    <row r="133" spans="1:55" s="145" customFormat="1" ht="20.100000000000001" customHeight="1" x14ac:dyDescent="0.25">
      <c r="A133" s="83" t="s">
        <v>890</v>
      </c>
      <c r="B133" s="52"/>
      <c r="C133" s="117"/>
      <c r="D133" s="461"/>
      <c r="E133" s="159" t="s">
        <v>318</v>
      </c>
      <c r="F133" s="160"/>
      <c r="G133" s="160" t="s">
        <v>275</v>
      </c>
      <c r="H133" s="167" t="s">
        <v>32</v>
      </c>
      <c r="I133" s="160">
        <v>6</v>
      </c>
      <c r="J133" s="160">
        <v>2</v>
      </c>
      <c r="K133" s="165" t="s">
        <v>737</v>
      </c>
      <c r="L133" s="365">
        <v>0.3</v>
      </c>
      <c r="M133" s="608" t="s">
        <v>676</v>
      </c>
      <c r="N133" s="610">
        <v>0.45</v>
      </c>
      <c r="O133" s="163">
        <v>0.3</v>
      </c>
      <c r="P133" s="163">
        <v>0.7</v>
      </c>
      <c r="Q133" s="164"/>
      <c r="R133" s="165" t="s">
        <v>9</v>
      </c>
      <c r="S133" s="161" t="s">
        <v>80</v>
      </c>
      <c r="T133" s="162">
        <v>0.3</v>
      </c>
      <c r="U133" s="165" t="s">
        <v>676</v>
      </c>
      <c r="V133" s="162">
        <v>0.45</v>
      </c>
      <c r="W133" s="163">
        <v>0.3</v>
      </c>
      <c r="X133" s="163">
        <v>0.7</v>
      </c>
      <c r="Y133" s="167"/>
      <c r="Z133" s="59"/>
      <c r="AA133" s="60">
        <v>36</v>
      </c>
      <c r="AB133" s="60">
        <v>1.5</v>
      </c>
      <c r="AC133" s="61">
        <v>16</v>
      </c>
      <c r="AD133" s="59"/>
      <c r="AE133" s="188"/>
      <c r="AF133" s="188"/>
      <c r="AG133" s="188"/>
      <c r="AH133" s="188"/>
      <c r="AI133" s="188"/>
      <c r="AJ133" s="188"/>
      <c r="AK133" s="188"/>
      <c r="AL133" s="188"/>
      <c r="AM133" s="188"/>
      <c r="AN133" s="188"/>
      <c r="AO133" s="60"/>
      <c r="AP133" s="60"/>
      <c r="AQ133" s="60"/>
      <c r="AR133" s="60" t="s">
        <v>32</v>
      </c>
      <c r="AS133" s="60"/>
      <c r="AT133" s="60"/>
      <c r="AU133" s="60"/>
      <c r="AV133" s="69"/>
      <c r="AW133" s="61"/>
      <c r="AY133" s="146">
        <f>SUM(Z133:AC133)</f>
        <v>53.5</v>
      </c>
      <c r="AZ133" s="147">
        <f>AY133/I133</f>
        <v>8.9166666666666661</v>
      </c>
      <c r="BA133" s="146"/>
      <c r="BB133" s="148">
        <f>L133+L134+N133</f>
        <v>1</v>
      </c>
      <c r="BC133" s="148">
        <f>T133+T134+V133</f>
        <v>1</v>
      </c>
    </row>
    <row r="134" spans="1:55" s="145" customFormat="1" ht="20.100000000000001" customHeight="1" x14ac:dyDescent="0.25">
      <c r="A134" s="108"/>
      <c r="B134" s="2"/>
      <c r="C134" s="118"/>
      <c r="D134" s="462"/>
      <c r="E134" s="149"/>
      <c r="F134" s="150"/>
      <c r="G134" s="150"/>
      <c r="H134" s="151"/>
      <c r="I134" s="150"/>
      <c r="J134" s="150"/>
      <c r="K134" s="156" t="s">
        <v>77</v>
      </c>
      <c r="L134" s="367">
        <v>0.25</v>
      </c>
      <c r="M134" s="609"/>
      <c r="N134" s="611"/>
      <c r="O134" s="154">
        <v>0</v>
      </c>
      <c r="P134" s="154"/>
      <c r="Q134" s="155"/>
      <c r="R134" s="156"/>
      <c r="S134" s="152" t="s">
        <v>80</v>
      </c>
      <c r="T134" s="153">
        <v>0.25</v>
      </c>
      <c r="U134" s="156"/>
      <c r="V134" s="153"/>
      <c r="W134" s="154">
        <v>0</v>
      </c>
      <c r="X134" s="154"/>
      <c r="Y134" s="151"/>
      <c r="Z134" s="62"/>
      <c r="AA134" s="63"/>
      <c r="AB134" s="63"/>
      <c r="AC134" s="64"/>
      <c r="AD134" s="62"/>
      <c r="AE134" s="189"/>
      <c r="AF134" s="189"/>
      <c r="AG134" s="189"/>
      <c r="AH134" s="189"/>
      <c r="AI134" s="189"/>
      <c r="AJ134" s="189"/>
      <c r="AK134" s="189"/>
      <c r="AL134" s="189"/>
      <c r="AM134" s="189"/>
      <c r="AN134" s="189"/>
      <c r="AO134" s="63"/>
      <c r="AP134" s="63"/>
      <c r="AQ134" s="63"/>
      <c r="AR134" s="63" t="s">
        <v>32</v>
      </c>
      <c r="AS134" s="63"/>
      <c r="AT134" s="63"/>
      <c r="AU134" s="63"/>
      <c r="AV134" s="70"/>
      <c r="AW134" s="64"/>
      <c r="AY134" s="146"/>
      <c r="AZ134" s="147"/>
      <c r="BA134" s="146"/>
      <c r="BB134" s="148"/>
      <c r="BC134" s="148"/>
    </row>
    <row r="135" spans="1:55" s="145" customFormat="1" ht="20.100000000000001" customHeight="1" x14ac:dyDescent="0.25">
      <c r="A135" s="25" t="s">
        <v>748</v>
      </c>
      <c r="B135" s="52"/>
      <c r="C135" s="123" t="s">
        <v>868</v>
      </c>
      <c r="D135" s="606"/>
      <c r="E135" s="172" t="s">
        <v>660</v>
      </c>
      <c r="F135" s="160"/>
      <c r="G135" s="160" t="s">
        <v>851</v>
      </c>
      <c r="H135" s="167" t="s">
        <v>32</v>
      </c>
      <c r="I135" s="160">
        <v>3</v>
      </c>
      <c r="J135" s="160">
        <v>1</v>
      </c>
      <c r="K135" s="165" t="s">
        <v>146</v>
      </c>
      <c r="L135" s="365">
        <v>0.7</v>
      </c>
      <c r="M135" s="608"/>
      <c r="N135" s="610"/>
      <c r="O135" s="163"/>
      <c r="P135" s="163"/>
      <c r="Q135" s="164" t="s">
        <v>39</v>
      </c>
      <c r="R135" s="165" t="s">
        <v>9</v>
      </c>
      <c r="S135" s="161" t="s">
        <v>9</v>
      </c>
      <c r="T135" s="169"/>
      <c r="U135" s="165" t="s">
        <v>32</v>
      </c>
      <c r="V135" s="162">
        <v>1</v>
      </c>
      <c r="W135" s="163"/>
      <c r="X135" s="163"/>
      <c r="Y135" s="167" t="s">
        <v>39</v>
      </c>
      <c r="Z135" s="59"/>
      <c r="AA135" s="60">
        <v>4.5</v>
      </c>
      <c r="AB135" s="60"/>
      <c r="AC135" s="61">
        <v>24</v>
      </c>
      <c r="AD135" s="59"/>
      <c r="AE135" s="188"/>
      <c r="AF135" s="188"/>
      <c r="AG135" s="188"/>
      <c r="AH135" s="188"/>
      <c r="AI135" s="188"/>
      <c r="AJ135" s="188"/>
      <c r="AK135" s="188"/>
      <c r="AL135" s="188"/>
      <c r="AM135" s="188"/>
      <c r="AN135" s="188" t="s">
        <v>32</v>
      </c>
      <c r="AO135" s="60"/>
      <c r="AP135" s="60"/>
      <c r="AQ135" s="60"/>
      <c r="AR135" s="60"/>
      <c r="AS135" s="60"/>
      <c r="AT135" s="60"/>
      <c r="AU135" s="60"/>
      <c r="AV135" s="69"/>
      <c r="AW135" s="61"/>
      <c r="AY135" s="146">
        <f>SUM(Z135:AC135)</f>
        <v>28.5</v>
      </c>
      <c r="AZ135" s="147">
        <f>AY135/I135</f>
        <v>9.5</v>
      </c>
      <c r="BA135" s="146"/>
      <c r="BB135" s="148">
        <f>L135+L136+N135</f>
        <v>1</v>
      </c>
      <c r="BC135" s="148">
        <f>T135+T136+V135</f>
        <v>1</v>
      </c>
    </row>
    <row r="136" spans="1:55" s="145" customFormat="1" ht="20.100000000000001" customHeight="1" x14ac:dyDescent="0.25">
      <c r="A136" s="108"/>
      <c r="B136" s="2"/>
      <c r="C136" s="124"/>
      <c r="D136" s="606"/>
      <c r="E136" s="172"/>
      <c r="F136" s="173"/>
      <c r="G136" s="173"/>
      <c r="H136" s="181"/>
      <c r="I136" s="173"/>
      <c r="J136" s="173"/>
      <c r="K136" s="178" t="s">
        <v>77</v>
      </c>
      <c r="L136" s="378">
        <v>0.3</v>
      </c>
      <c r="M136" s="174"/>
      <c r="N136" s="175"/>
      <c r="O136" s="177"/>
      <c r="P136" s="177"/>
      <c r="Q136" s="146"/>
      <c r="R136" s="178"/>
      <c r="S136" s="174" t="s">
        <v>9</v>
      </c>
      <c r="T136" s="179"/>
      <c r="U136" s="178"/>
      <c r="V136" s="176"/>
      <c r="W136" s="177"/>
      <c r="X136" s="177"/>
      <c r="Y136" s="181"/>
      <c r="Z136" s="182"/>
      <c r="AA136" s="185"/>
      <c r="AB136" s="185"/>
      <c r="AC136" s="184"/>
      <c r="AD136" s="182"/>
      <c r="AE136" s="190"/>
      <c r="AF136" s="190"/>
      <c r="AG136" s="190"/>
      <c r="AH136" s="190"/>
      <c r="AI136" s="190"/>
      <c r="AJ136" s="190"/>
      <c r="AK136" s="190"/>
      <c r="AL136" s="190"/>
      <c r="AM136" s="190"/>
      <c r="AN136" s="190" t="s">
        <v>32</v>
      </c>
      <c r="AO136" s="185"/>
      <c r="AP136" s="185"/>
      <c r="AQ136" s="185"/>
      <c r="AR136" s="185"/>
      <c r="AS136" s="185"/>
      <c r="AT136" s="185"/>
      <c r="AU136" s="185"/>
      <c r="AV136" s="183"/>
      <c r="AW136" s="184"/>
      <c r="AY136" s="146"/>
      <c r="AZ136" s="147"/>
      <c r="BA136" s="146"/>
      <c r="BB136" s="148"/>
      <c r="BC136" s="148"/>
    </row>
    <row r="137" spans="1:55" s="145" customFormat="1" ht="20.100000000000001" customHeight="1" x14ac:dyDescent="0.25">
      <c r="A137" s="25" t="s">
        <v>375</v>
      </c>
      <c r="B137" s="52"/>
      <c r="C137" s="123" t="s">
        <v>868</v>
      </c>
      <c r="D137" s="461"/>
      <c r="E137" s="159" t="s">
        <v>659</v>
      </c>
      <c r="F137" s="160" t="s">
        <v>760</v>
      </c>
      <c r="G137" s="160" t="s">
        <v>652</v>
      </c>
      <c r="H137" s="167" t="s">
        <v>32</v>
      </c>
      <c r="I137" s="160">
        <v>3</v>
      </c>
      <c r="J137" s="160">
        <v>1</v>
      </c>
      <c r="K137" s="165" t="s">
        <v>388</v>
      </c>
      <c r="L137" s="365">
        <v>0.2</v>
      </c>
      <c r="M137" s="608"/>
      <c r="N137" s="610"/>
      <c r="O137" s="163"/>
      <c r="P137" s="163"/>
      <c r="Q137" s="164" t="s">
        <v>39</v>
      </c>
      <c r="R137" s="165" t="s">
        <v>80</v>
      </c>
      <c r="S137" s="161"/>
      <c r="T137" s="169"/>
      <c r="U137" s="165"/>
      <c r="V137" s="162"/>
      <c r="W137" s="163"/>
      <c r="X137" s="163"/>
      <c r="Y137" s="167" t="s">
        <v>39</v>
      </c>
      <c r="Z137" s="59"/>
      <c r="AA137" s="60"/>
      <c r="AB137" s="60"/>
      <c r="AC137" s="61">
        <v>32</v>
      </c>
      <c r="AD137" s="59"/>
      <c r="AE137" s="188"/>
      <c r="AF137" s="188"/>
      <c r="AG137" s="188"/>
      <c r="AH137" s="188"/>
      <c r="AI137" s="188"/>
      <c r="AJ137" s="188" t="s">
        <v>32</v>
      </c>
      <c r="AK137" s="188" t="s">
        <v>32</v>
      </c>
      <c r="AL137" s="188" t="s">
        <v>32</v>
      </c>
      <c r="AM137" s="188"/>
      <c r="AN137" s="188"/>
      <c r="AO137" s="60"/>
      <c r="AP137" s="60"/>
      <c r="AQ137" s="60"/>
      <c r="AR137" s="60"/>
      <c r="AS137" s="60"/>
      <c r="AT137" s="60"/>
      <c r="AU137" s="60"/>
      <c r="AV137" s="69"/>
      <c r="AW137" s="61"/>
      <c r="AY137" s="146">
        <f>SUM(Z137:AC137)</f>
        <v>32</v>
      </c>
      <c r="AZ137" s="147">
        <f>AY137/I137</f>
        <v>10.666666666666666</v>
      </c>
      <c r="BA137" s="146"/>
      <c r="BB137" s="148">
        <f>L137+L138+L139+N137</f>
        <v>1</v>
      </c>
      <c r="BC137" s="148"/>
    </row>
    <row r="138" spans="1:55" s="145" customFormat="1" ht="20.100000000000001" customHeight="1" x14ac:dyDescent="0.25">
      <c r="A138" s="24"/>
      <c r="B138" s="54"/>
      <c r="C138" s="124"/>
      <c r="D138" s="606"/>
      <c r="E138" s="172"/>
      <c r="F138" s="173"/>
      <c r="G138" s="173"/>
      <c r="H138" s="181"/>
      <c r="I138" s="173"/>
      <c r="J138" s="173"/>
      <c r="K138" s="178" t="s">
        <v>8</v>
      </c>
      <c r="L138" s="378">
        <v>0.4</v>
      </c>
      <c r="M138" s="174"/>
      <c r="N138" s="175"/>
      <c r="O138" s="177"/>
      <c r="P138" s="177"/>
      <c r="Q138" s="146"/>
      <c r="R138" s="178"/>
      <c r="S138" s="174"/>
      <c r="T138" s="179"/>
      <c r="U138" s="178"/>
      <c r="V138" s="176"/>
      <c r="W138" s="177"/>
      <c r="X138" s="177"/>
      <c r="Y138" s="181"/>
      <c r="Z138" s="182"/>
      <c r="AA138" s="185"/>
      <c r="AB138" s="185"/>
      <c r="AC138" s="184"/>
      <c r="AD138" s="182"/>
      <c r="AE138" s="190"/>
      <c r="AF138" s="190"/>
      <c r="AG138" s="190"/>
      <c r="AH138" s="190"/>
      <c r="AI138" s="190"/>
      <c r="AJ138" s="190" t="s">
        <v>32</v>
      </c>
      <c r="AK138" s="190" t="s">
        <v>32</v>
      </c>
      <c r="AL138" s="190" t="s">
        <v>32</v>
      </c>
      <c r="AM138" s="190"/>
      <c r="AN138" s="190"/>
      <c r="AO138" s="185"/>
      <c r="AP138" s="185"/>
      <c r="AQ138" s="185"/>
      <c r="AR138" s="185"/>
      <c r="AS138" s="185"/>
      <c r="AT138" s="185"/>
      <c r="AU138" s="185"/>
      <c r="AV138" s="183"/>
      <c r="AW138" s="184"/>
      <c r="AY138" s="146"/>
      <c r="AZ138" s="147"/>
      <c r="BA138" s="146"/>
      <c r="BB138" s="148"/>
      <c r="BC138" s="148"/>
    </row>
    <row r="139" spans="1:55" s="145" customFormat="1" ht="20.100000000000001" customHeight="1" x14ac:dyDescent="0.25">
      <c r="A139" s="108"/>
      <c r="B139" s="2"/>
      <c r="C139" s="118"/>
      <c r="D139" s="462"/>
      <c r="E139" s="149"/>
      <c r="F139" s="173"/>
      <c r="G139" s="173"/>
      <c r="H139" s="181"/>
      <c r="I139" s="173"/>
      <c r="J139" s="173"/>
      <c r="K139" s="178" t="s">
        <v>8</v>
      </c>
      <c r="L139" s="378">
        <v>0.4</v>
      </c>
      <c r="M139" s="174"/>
      <c r="N139" s="175"/>
      <c r="O139" s="177"/>
      <c r="P139" s="177"/>
      <c r="Q139" s="146"/>
      <c r="R139" s="178"/>
      <c r="S139" s="152"/>
      <c r="T139" s="171"/>
      <c r="U139" s="156"/>
      <c r="V139" s="153"/>
      <c r="W139" s="177"/>
      <c r="X139" s="177"/>
      <c r="Y139" s="181"/>
      <c r="Z139" s="182"/>
      <c r="AA139" s="185"/>
      <c r="AB139" s="185"/>
      <c r="AC139" s="184"/>
      <c r="AD139" s="182"/>
      <c r="AE139" s="190"/>
      <c r="AF139" s="190"/>
      <c r="AG139" s="190"/>
      <c r="AH139" s="190"/>
      <c r="AI139" s="190"/>
      <c r="AJ139" s="190" t="s">
        <v>32</v>
      </c>
      <c r="AK139" s="190" t="s">
        <v>32</v>
      </c>
      <c r="AL139" s="190" t="s">
        <v>32</v>
      </c>
      <c r="AM139" s="190"/>
      <c r="AN139" s="190"/>
      <c r="AO139" s="185"/>
      <c r="AP139" s="185"/>
      <c r="AQ139" s="185"/>
      <c r="AR139" s="185"/>
      <c r="AS139" s="185"/>
      <c r="AT139" s="185"/>
      <c r="AU139" s="185"/>
      <c r="AV139" s="183"/>
      <c r="AW139" s="184"/>
      <c r="AY139" s="146"/>
      <c r="AZ139" s="147"/>
      <c r="BA139" s="146"/>
      <c r="BB139" s="148"/>
      <c r="BC139" s="148"/>
    </row>
    <row r="140" spans="1:55" s="145" customFormat="1" ht="20.100000000000001" customHeight="1" x14ac:dyDescent="0.25">
      <c r="A140" s="83" t="s">
        <v>891</v>
      </c>
      <c r="B140" s="52"/>
      <c r="C140" s="123" t="s">
        <v>868</v>
      </c>
      <c r="D140" s="461"/>
      <c r="E140" s="159" t="s">
        <v>464</v>
      </c>
      <c r="F140" s="160"/>
      <c r="G140" s="160" t="s">
        <v>653</v>
      </c>
      <c r="H140" s="167" t="s">
        <v>39</v>
      </c>
      <c r="I140" s="160">
        <v>6</v>
      </c>
      <c r="J140" s="160">
        <v>2</v>
      </c>
      <c r="K140" s="165" t="s">
        <v>749</v>
      </c>
      <c r="L140" s="365">
        <v>0.2</v>
      </c>
      <c r="M140" s="608"/>
      <c r="N140" s="610"/>
      <c r="O140" s="163"/>
      <c r="P140" s="163"/>
      <c r="Q140" s="164" t="s">
        <v>39</v>
      </c>
      <c r="R140" s="165"/>
      <c r="S140" s="161" t="s">
        <v>80</v>
      </c>
      <c r="T140" s="169">
        <v>0.2</v>
      </c>
      <c r="U140" s="165" t="s">
        <v>32</v>
      </c>
      <c r="V140" s="162">
        <v>0.6</v>
      </c>
      <c r="W140" s="163"/>
      <c r="X140" s="163"/>
      <c r="Y140" s="167" t="s">
        <v>39</v>
      </c>
      <c r="Z140" s="59">
        <v>12</v>
      </c>
      <c r="AA140" s="60"/>
      <c r="AB140" s="60">
        <v>12</v>
      </c>
      <c r="AC140" s="61">
        <v>32</v>
      </c>
      <c r="AD140" s="59"/>
      <c r="AE140" s="188"/>
      <c r="AF140" s="188"/>
      <c r="AG140" s="188"/>
      <c r="AH140" s="188"/>
      <c r="AI140" s="188"/>
      <c r="AJ140" s="188"/>
      <c r="AK140" s="188" t="s">
        <v>39</v>
      </c>
      <c r="AL140" s="188"/>
      <c r="AM140" s="188"/>
      <c r="AN140" s="188"/>
      <c r="AO140" s="60"/>
      <c r="AP140" s="60"/>
      <c r="AQ140" s="60"/>
      <c r="AR140" s="60"/>
      <c r="AS140" s="60"/>
      <c r="AT140" s="60"/>
      <c r="AU140" s="60"/>
      <c r="AV140" s="69"/>
      <c r="AW140" s="61"/>
      <c r="AY140" s="146">
        <f>SUM(Z140:AC140)</f>
        <v>56</v>
      </c>
      <c r="AZ140" s="147">
        <f>AY140/I140</f>
        <v>9.3333333333333339</v>
      </c>
      <c r="BA140" s="146"/>
      <c r="BB140" s="148">
        <f>L140+L141+L142+L143+N140</f>
        <v>1</v>
      </c>
      <c r="BC140" s="148">
        <f>T140+T141+T142+T143+V140</f>
        <v>1</v>
      </c>
    </row>
    <row r="141" spans="1:55" s="145" customFormat="1" ht="20.100000000000001" customHeight="1" x14ac:dyDescent="0.25">
      <c r="A141" s="24"/>
      <c r="B141" s="54"/>
      <c r="C141" s="124"/>
      <c r="D141" s="606"/>
      <c r="E141" s="172"/>
      <c r="F141" s="173"/>
      <c r="G141" s="173"/>
      <c r="H141" s="181"/>
      <c r="I141" s="173"/>
      <c r="J141" s="173"/>
      <c r="K141" s="178" t="s">
        <v>750</v>
      </c>
      <c r="L141" s="378">
        <v>0.2</v>
      </c>
      <c r="M141" s="174"/>
      <c r="N141" s="175"/>
      <c r="O141" s="177"/>
      <c r="P141" s="177"/>
      <c r="Q141" s="146"/>
      <c r="R141" s="178"/>
      <c r="S141" s="174" t="s">
        <v>80</v>
      </c>
      <c r="T141" s="179">
        <v>0.2</v>
      </c>
      <c r="U141" s="178"/>
      <c r="V141" s="176"/>
      <c r="W141" s="177"/>
      <c r="X141" s="177"/>
      <c r="Y141" s="181"/>
      <c r="Z141" s="182"/>
      <c r="AA141" s="185"/>
      <c r="AB141" s="185"/>
      <c r="AC141" s="184"/>
      <c r="AD141" s="182"/>
      <c r="AE141" s="190"/>
      <c r="AF141" s="190"/>
      <c r="AG141" s="190"/>
      <c r="AH141" s="190"/>
      <c r="AI141" s="190"/>
      <c r="AJ141" s="190"/>
      <c r="AK141" s="190" t="s">
        <v>39</v>
      </c>
      <c r="AL141" s="190"/>
      <c r="AM141" s="190"/>
      <c r="AN141" s="190"/>
      <c r="AO141" s="185"/>
      <c r="AP141" s="185"/>
      <c r="AQ141" s="185"/>
      <c r="AR141" s="185"/>
      <c r="AS141" s="185"/>
      <c r="AT141" s="185"/>
      <c r="AU141" s="185"/>
      <c r="AV141" s="183"/>
      <c r="AW141" s="184"/>
      <c r="AY141" s="146"/>
      <c r="AZ141" s="147"/>
      <c r="BA141" s="146"/>
      <c r="BB141" s="148"/>
      <c r="BC141" s="148"/>
    </row>
    <row r="142" spans="1:55" s="145" customFormat="1" ht="20.100000000000001" customHeight="1" x14ac:dyDescent="0.25">
      <c r="A142" s="24"/>
      <c r="B142" s="54"/>
      <c r="C142" s="124"/>
      <c r="D142" s="606"/>
      <c r="E142" s="172"/>
      <c r="F142" s="173"/>
      <c r="G142" s="173"/>
      <c r="H142" s="181"/>
      <c r="I142" s="173"/>
      <c r="J142" s="173"/>
      <c r="K142" s="178" t="s">
        <v>751</v>
      </c>
      <c r="L142" s="378">
        <v>0.3</v>
      </c>
      <c r="M142" s="174"/>
      <c r="N142" s="175"/>
      <c r="O142" s="177"/>
      <c r="P142" s="177"/>
      <c r="Q142" s="146"/>
      <c r="R142" s="178"/>
      <c r="S142" s="174" t="s">
        <v>9</v>
      </c>
      <c r="T142" s="179"/>
      <c r="U142" s="178"/>
      <c r="V142" s="176"/>
      <c r="W142" s="177"/>
      <c r="X142" s="177"/>
      <c r="Y142" s="181"/>
      <c r="Z142" s="182"/>
      <c r="AA142" s="185"/>
      <c r="AB142" s="185"/>
      <c r="AC142" s="184"/>
      <c r="AD142" s="182"/>
      <c r="AE142" s="190"/>
      <c r="AF142" s="190"/>
      <c r="AG142" s="190"/>
      <c r="AH142" s="190"/>
      <c r="AI142" s="190"/>
      <c r="AJ142" s="190"/>
      <c r="AK142" s="190" t="s">
        <v>39</v>
      </c>
      <c r="AL142" s="190"/>
      <c r="AM142" s="190"/>
      <c r="AN142" s="190"/>
      <c r="AO142" s="185"/>
      <c r="AP142" s="185"/>
      <c r="AQ142" s="185"/>
      <c r="AR142" s="185"/>
      <c r="AS142" s="185"/>
      <c r="AT142" s="185"/>
      <c r="AU142" s="185"/>
      <c r="AV142" s="183"/>
      <c r="AW142" s="184"/>
      <c r="AY142" s="146"/>
      <c r="AZ142" s="147"/>
      <c r="BA142" s="146"/>
      <c r="BB142" s="148"/>
      <c r="BC142" s="148"/>
    </row>
    <row r="143" spans="1:55" s="145" customFormat="1" ht="20.100000000000001" customHeight="1" x14ac:dyDescent="0.25">
      <c r="A143" s="108"/>
      <c r="B143" s="2"/>
      <c r="C143" s="118"/>
      <c r="D143" s="462"/>
      <c r="E143" s="149"/>
      <c r="F143" s="173"/>
      <c r="G143" s="173"/>
      <c r="H143" s="181"/>
      <c r="I143" s="173"/>
      <c r="J143" s="173"/>
      <c r="K143" s="178" t="s">
        <v>752</v>
      </c>
      <c r="L143" s="378">
        <v>0.3</v>
      </c>
      <c r="M143" s="174"/>
      <c r="N143" s="175"/>
      <c r="O143" s="177"/>
      <c r="P143" s="177"/>
      <c r="Q143" s="146"/>
      <c r="R143" s="178"/>
      <c r="S143" s="174" t="s">
        <v>9</v>
      </c>
      <c r="T143" s="179"/>
      <c r="U143" s="178"/>
      <c r="V143" s="176"/>
      <c r="W143" s="177"/>
      <c r="X143" s="177"/>
      <c r="Y143" s="181"/>
      <c r="Z143" s="182"/>
      <c r="AA143" s="185"/>
      <c r="AB143" s="185"/>
      <c r="AC143" s="184"/>
      <c r="AD143" s="182"/>
      <c r="AE143" s="190"/>
      <c r="AF143" s="190"/>
      <c r="AG143" s="190"/>
      <c r="AH143" s="190"/>
      <c r="AI143" s="190"/>
      <c r="AJ143" s="190"/>
      <c r="AK143" s="190" t="s">
        <v>39</v>
      </c>
      <c r="AL143" s="190"/>
      <c r="AM143" s="190"/>
      <c r="AN143" s="190"/>
      <c r="AO143" s="185"/>
      <c r="AP143" s="185"/>
      <c r="AQ143" s="185"/>
      <c r="AR143" s="185"/>
      <c r="AS143" s="185"/>
      <c r="AT143" s="185"/>
      <c r="AU143" s="185"/>
      <c r="AV143" s="183"/>
      <c r="AW143" s="184"/>
      <c r="AY143" s="146"/>
      <c r="AZ143" s="147"/>
      <c r="BA143" s="146"/>
      <c r="BB143" s="148"/>
      <c r="BC143" s="148"/>
    </row>
    <row r="144" spans="1:55" s="145" customFormat="1" ht="20.100000000000001" customHeight="1" x14ac:dyDescent="0.25">
      <c r="A144" s="25" t="s">
        <v>739</v>
      </c>
      <c r="B144" s="52"/>
      <c r="C144" s="123" t="s">
        <v>868</v>
      </c>
      <c r="D144" s="461"/>
      <c r="E144" s="159" t="s">
        <v>465</v>
      </c>
      <c r="F144" s="160"/>
      <c r="G144" s="160" t="s">
        <v>654</v>
      </c>
      <c r="H144" s="167" t="s">
        <v>32</v>
      </c>
      <c r="I144" s="160">
        <v>3</v>
      </c>
      <c r="J144" s="160">
        <v>1</v>
      </c>
      <c r="K144" s="165" t="s">
        <v>674</v>
      </c>
      <c r="L144" s="365">
        <v>0.25</v>
      </c>
      <c r="M144" s="608" t="s">
        <v>675</v>
      </c>
      <c r="N144" s="610">
        <v>0.25</v>
      </c>
      <c r="O144" s="163"/>
      <c r="P144" s="163"/>
      <c r="Q144" s="164" t="s">
        <v>39</v>
      </c>
      <c r="R144" s="165" t="s">
        <v>9</v>
      </c>
      <c r="S144" s="161" t="s">
        <v>80</v>
      </c>
      <c r="T144" s="169">
        <v>0.25</v>
      </c>
      <c r="U144" s="165" t="s">
        <v>32</v>
      </c>
      <c r="V144" s="162">
        <v>0.75</v>
      </c>
      <c r="W144" s="163"/>
      <c r="X144" s="163"/>
      <c r="Y144" s="167" t="s">
        <v>39</v>
      </c>
      <c r="Z144" s="59"/>
      <c r="AA144" s="60"/>
      <c r="AB144" s="60">
        <v>9</v>
      </c>
      <c r="AC144" s="61">
        <v>16.5</v>
      </c>
      <c r="AD144" s="59"/>
      <c r="AE144" s="188"/>
      <c r="AF144" s="188"/>
      <c r="AG144" s="188"/>
      <c r="AH144" s="188"/>
      <c r="AI144" s="188"/>
      <c r="AJ144" s="188"/>
      <c r="AK144" s="188"/>
      <c r="AL144" s="188" t="s">
        <v>32</v>
      </c>
      <c r="AM144" s="188"/>
      <c r="AN144" s="188"/>
      <c r="AO144" s="60"/>
      <c r="AP144" s="60"/>
      <c r="AQ144" s="60"/>
      <c r="AR144" s="60"/>
      <c r="AS144" s="60"/>
      <c r="AT144" s="60"/>
      <c r="AU144" s="60"/>
      <c r="AV144" s="69"/>
      <c r="AW144" s="61"/>
      <c r="AY144" s="146">
        <f>SUM(Z144:AC144)</f>
        <v>25.5</v>
      </c>
      <c r="AZ144" s="147">
        <f>AY144/I144</f>
        <v>8.5</v>
      </c>
      <c r="BA144" s="146"/>
      <c r="BB144" s="148">
        <f>L144+L145+N144+N145</f>
        <v>1</v>
      </c>
      <c r="BC144" s="148">
        <f>T144+T145+V144</f>
        <v>1</v>
      </c>
    </row>
    <row r="145" spans="1:55" s="145" customFormat="1" ht="20.100000000000001" customHeight="1" x14ac:dyDescent="0.25">
      <c r="A145" s="109"/>
      <c r="B145" s="110"/>
      <c r="C145" s="118"/>
      <c r="D145" s="462"/>
      <c r="E145" s="149"/>
      <c r="F145" s="150"/>
      <c r="G145" s="150"/>
      <c r="H145" s="151"/>
      <c r="I145" s="150"/>
      <c r="J145" s="150"/>
      <c r="K145" s="156" t="s">
        <v>32</v>
      </c>
      <c r="L145" s="367">
        <v>0.25</v>
      </c>
      <c r="M145" s="609" t="s">
        <v>32</v>
      </c>
      <c r="N145" s="611">
        <v>0.25</v>
      </c>
      <c r="O145" s="154"/>
      <c r="P145" s="154"/>
      <c r="Q145" s="155"/>
      <c r="R145" s="156"/>
      <c r="S145" s="152" t="s">
        <v>9</v>
      </c>
      <c r="T145" s="171"/>
      <c r="U145" s="156"/>
      <c r="V145" s="153"/>
      <c r="W145" s="154"/>
      <c r="X145" s="154"/>
      <c r="Y145" s="151"/>
      <c r="Z145" s="62"/>
      <c r="AA145" s="63"/>
      <c r="AB145" s="63"/>
      <c r="AC145" s="64"/>
      <c r="AD145" s="62"/>
      <c r="AE145" s="189"/>
      <c r="AF145" s="189"/>
      <c r="AG145" s="189"/>
      <c r="AH145" s="189"/>
      <c r="AI145" s="189"/>
      <c r="AJ145" s="189"/>
      <c r="AK145" s="189"/>
      <c r="AL145" s="189" t="s">
        <v>32</v>
      </c>
      <c r="AM145" s="189"/>
      <c r="AN145" s="189"/>
      <c r="AO145" s="63"/>
      <c r="AP145" s="63"/>
      <c r="AQ145" s="63"/>
      <c r="AR145" s="63"/>
      <c r="AS145" s="63"/>
      <c r="AT145" s="63"/>
      <c r="AU145" s="63"/>
      <c r="AV145" s="70"/>
      <c r="AW145" s="64"/>
      <c r="AY145" s="146"/>
      <c r="AZ145" s="147"/>
      <c r="BA145" s="146"/>
      <c r="BB145" s="148"/>
      <c r="BC145" s="148"/>
    </row>
    <row r="146" spans="1:55" s="145" customFormat="1" ht="20.100000000000001" customHeight="1" x14ac:dyDescent="0.25">
      <c r="A146" s="380" t="s">
        <v>988</v>
      </c>
      <c r="B146" s="52"/>
      <c r="C146" s="123" t="s">
        <v>871</v>
      </c>
      <c r="D146" s="461"/>
      <c r="E146" s="159" t="s">
        <v>319</v>
      </c>
      <c r="F146" s="160"/>
      <c r="G146" s="160" t="s">
        <v>276</v>
      </c>
      <c r="H146" s="167" t="s">
        <v>32</v>
      </c>
      <c r="I146" s="160">
        <v>6</v>
      </c>
      <c r="J146" s="160">
        <v>2</v>
      </c>
      <c r="K146" s="165" t="s">
        <v>388</v>
      </c>
      <c r="L146" s="365">
        <v>0.25</v>
      </c>
      <c r="M146" s="608" t="s">
        <v>676</v>
      </c>
      <c r="N146" s="610">
        <v>0.5</v>
      </c>
      <c r="O146" s="163"/>
      <c r="P146" s="163"/>
      <c r="Q146" s="164" t="s">
        <v>39</v>
      </c>
      <c r="R146" s="165" t="s">
        <v>9</v>
      </c>
      <c r="S146" s="161" t="s">
        <v>80</v>
      </c>
      <c r="T146" s="169">
        <v>0.25</v>
      </c>
      <c r="U146" s="165" t="s">
        <v>676</v>
      </c>
      <c r="V146" s="162">
        <v>0.5</v>
      </c>
      <c r="W146" s="163">
        <v>0</v>
      </c>
      <c r="X146" s="163">
        <v>1</v>
      </c>
      <c r="Y146" s="167"/>
      <c r="Z146" s="59"/>
      <c r="AA146" s="60">
        <v>52.5</v>
      </c>
      <c r="AB146" s="60"/>
      <c r="AC146" s="61"/>
      <c r="AD146" s="59"/>
      <c r="AE146" s="188"/>
      <c r="AF146" s="188"/>
      <c r="AG146" s="188"/>
      <c r="AH146" s="188"/>
      <c r="AI146" s="188"/>
      <c r="AJ146" s="188"/>
      <c r="AK146" s="188"/>
      <c r="AL146" s="188"/>
      <c r="AM146" s="188" t="s">
        <v>32</v>
      </c>
      <c r="AN146" s="188"/>
      <c r="AO146" s="60"/>
      <c r="AP146" s="60"/>
      <c r="AQ146" s="60"/>
      <c r="AR146" s="60"/>
      <c r="AS146" s="60"/>
      <c r="AT146" s="60"/>
      <c r="AU146" s="60"/>
      <c r="AV146" s="69"/>
      <c r="AW146" s="61"/>
      <c r="AY146" s="146">
        <f>SUM(Z146:AC146)</f>
        <v>52.5</v>
      </c>
      <c r="AZ146" s="147">
        <f>AY146/I146</f>
        <v>8.75</v>
      </c>
      <c r="BA146" s="146"/>
      <c r="BB146" s="148">
        <f>L146+L147+N146</f>
        <v>1</v>
      </c>
      <c r="BC146" s="148">
        <f>T146+T147+V146</f>
        <v>1</v>
      </c>
    </row>
    <row r="147" spans="1:55" s="145" customFormat="1" ht="20.100000000000001" customHeight="1" x14ac:dyDescent="0.25">
      <c r="A147" s="109"/>
      <c r="B147" s="110"/>
      <c r="C147" s="118"/>
      <c r="D147" s="462"/>
      <c r="E147" s="149"/>
      <c r="F147" s="150"/>
      <c r="G147" s="150"/>
      <c r="H147" s="151"/>
      <c r="I147" s="150"/>
      <c r="J147" s="150"/>
      <c r="K147" s="156" t="s">
        <v>77</v>
      </c>
      <c r="L147" s="367">
        <v>0.25</v>
      </c>
      <c r="M147" s="609"/>
      <c r="N147" s="611"/>
      <c r="O147" s="154"/>
      <c r="P147" s="154"/>
      <c r="Q147" s="155"/>
      <c r="R147" s="156"/>
      <c r="S147" s="152" t="s">
        <v>80</v>
      </c>
      <c r="T147" s="171">
        <v>0.25</v>
      </c>
      <c r="U147" s="156"/>
      <c r="V147" s="153"/>
      <c r="W147" s="154">
        <v>0</v>
      </c>
      <c r="X147" s="154"/>
      <c r="Y147" s="151"/>
      <c r="Z147" s="62"/>
      <c r="AA147" s="63"/>
      <c r="AB147" s="63"/>
      <c r="AC147" s="64"/>
      <c r="AD147" s="62"/>
      <c r="AE147" s="189"/>
      <c r="AF147" s="189"/>
      <c r="AG147" s="189"/>
      <c r="AH147" s="189"/>
      <c r="AI147" s="189"/>
      <c r="AJ147" s="189"/>
      <c r="AK147" s="189"/>
      <c r="AL147" s="189"/>
      <c r="AM147" s="189" t="s">
        <v>32</v>
      </c>
      <c r="AN147" s="189"/>
      <c r="AO147" s="63"/>
      <c r="AP147" s="63"/>
      <c r="AQ147" s="63"/>
      <c r="AR147" s="63"/>
      <c r="AS147" s="63"/>
      <c r="AT147" s="63"/>
      <c r="AU147" s="63"/>
      <c r="AV147" s="70"/>
      <c r="AW147" s="64"/>
      <c r="AY147" s="146"/>
      <c r="AZ147" s="147"/>
      <c r="BA147" s="146"/>
      <c r="BB147" s="148"/>
      <c r="BC147" s="148"/>
    </row>
    <row r="148" spans="1:55" s="145" customFormat="1" ht="20.100000000000001" customHeight="1" x14ac:dyDescent="0.25">
      <c r="A148" s="83" t="s">
        <v>888</v>
      </c>
      <c r="B148" s="52"/>
      <c r="C148" s="123" t="s">
        <v>871</v>
      </c>
      <c r="D148" s="461"/>
      <c r="E148" s="159" t="s">
        <v>587</v>
      </c>
      <c r="F148" s="160"/>
      <c r="G148" s="160" t="s">
        <v>837</v>
      </c>
      <c r="H148" s="167" t="s">
        <v>32</v>
      </c>
      <c r="I148" s="160">
        <v>3</v>
      </c>
      <c r="J148" s="160">
        <v>1</v>
      </c>
      <c r="K148" s="165" t="s">
        <v>383</v>
      </c>
      <c r="L148" s="365">
        <v>0.3</v>
      </c>
      <c r="M148" s="608" t="s">
        <v>675</v>
      </c>
      <c r="N148" s="610">
        <v>0.6</v>
      </c>
      <c r="O148" s="163">
        <v>0</v>
      </c>
      <c r="P148" s="163">
        <v>1</v>
      </c>
      <c r="Q148" s="164"/>
      <c r="R148" s="165" t="s">
        <v>9</v>
      </c>
      <c r="S148" s="161" t="s">
        <v>80</v>
      </c>
      <c r="T148" s="162">
        <v>0.3</v>
      </c>
      <c r="U148" s="165" t="s">
        <v>675</v>
      </c>
      <c r="V148" s="162">
        <v>0.6</v>
      </c>
      <c r="W148" s="163">
        <v>0</v>
      </c>
      <c r="X148" s="163">
        <v>1</v>
      </c>
      <c r="Y148" s="167"/>
      <c r="Z148" s="59">
        <v>12</v>
      </c>
      <c r="AA148" s="60"/>
      <c r="AB148" s="60">
        <v>12</v>
      </c>
      <c r="AC148" s="61"/>
      <c r="AD148" s="59"/>
      <c r="AE148" s="188"/>
      <c r="AF148" s="188"/>
      <c r="AG148" s="188"/>
      <c r="AH148" s="188"/>
      <c r="AI148" s="188"/>
      <c r="AJ148" s="188"/>
      <c r="AK148" s="188"/>
      <c r="AL148" s="188"/>
      <c r="AM148" s="188" t="s">
        <v>32</v>
      </c>
      <c r="AN148" s="188"/>
      <c r="AO148" s="60"/>
      <c r="AP148" s="60"/>
      <c r="AQ148" s="60"/>
      <c r="AR148" s="60"/>
      <c r="AS148" s="60"/>
      <c r="AT148" s="60"/>
      <c r="AU148" s="60"/>
      <c r="AV148" s="69"/>
      <c r="AW148" s="61"/>
      <c r="AY148" s="146">
        <f>SUM(Z148:AC148)</f>
        <v>24</v>
      </c>
      <c r="AZ148" s="147">
        <f>AY148/I148</f>
        <v>8</v>
      </c>
      <c r="BA148" s="146"/>
      <c r="BB148" s="148">
        <f>L148+L149+N148</f>
        <v>1</v>
      </c>
      <c r="BC148" s="148">
        <f>T148+T149+V148</f>
        <v>1</v>
      </c>
    </row>
    <row r="149" spans="1:55" s="145" customFormat="1" ht="20.100000000000001" customHeight="1" x14ac:dyDescent="0.25">
      <c r="A149" s="26"/>
      <c r="B149" s="53"/>
      <c r="C149" s="626"/>
      <c r="D149" s="99"/>
      <c r="E149" s="149"/>
      <c r="F149" s="150"/>
      <c r="G149" s="150"/>
      <c r="H149" s="151"/>
      <c r="I149" s="150"/>
      <c r="J149" s="150"/>
      <c r="K149" s="156" t="s">
        <v>740</v>
      </c>
      <c r="L149" s="367">
        <v>0.1</v>
      </c>
      <c r="M149" s="609"/>
      <c r="N149" s="611"/>
      <c r="O149" s="154"/>
      <c r="P149" s="154"/>
      <c r="Q149" s="155"/>
      <c r="R149" s="156"/>
      <c r="S149" s="152" t="s">
        <v>80</v>
      </c>
      <c r="T149" s="153">
        <v>0.1</v>
      </c>
      <c r="U149" s="156"/>
      <c r="V149" s="153"/>
      <c r="W149" s="154"/>
      <c r="X149" s="154"/>
      <c r="Y149" s="151"/>
      <c r="Z149" s="62"/>
      <c r="AA149" s="63"/>
      <c r="AB149" s="63"/>
      <c r="AC149" s="64"/>
      <c r="AD149" s="62"/>
      <c r="AE149" s="189"/>
      <c r="AF149" s="189"/>
      <c r="AG149" s="189"/>
      <c r="AH149" s="189"/>
      <c r="AI149" s="189"/>
      <c r="AJ149" s="189"/>
      <c r="AK149" s="189"/>
      <c r="AL149" s="189"/>
      <c r="AM149" s="189" t="s">
        <v>32</v>
      </c>
      <c r="AN149" s="189"/>
      <c r="AO149" s="63"/>
      <c r="AP149" s="63"/>
      <c r="AQ149" s="63"/>
      <c r="AR149" s="63"/>
      <c r="AS149" s="63"/>
      <c r="AT149" s="63"/>
      <c r="AU149" s="63"/>
      <c r="AV149" s="70"/>
      <c r="AW149" s="64"/>
      <c r="AY149" s="146"/>
      <c r="AZ149" s="147"/>
      <c r="BA149" s="146"/>
      <c r="BB149" s="148"/>
      <c r="BC149" s="148"/>
    </row>
    <row r="150" spans="1:55" s="145" customFormat="1" ht="20.100000000000001" customHeight="1" x14ac:dyDescent="0.25">
      <c r="A150" s="25" t="s">
        <v>375</v>
      </c>
      <c r="B150" s="52"/>
      <c r="C150" s="117"/>
      <c r="D150" s="461"/>
      <c r="E150" s="159" t="s">
        <v>661</v>
      </c>
      <c r="F150" s="160"/>
      <c r="G150" s="160" t="s">
        <v>838</v>
      </c>
      <c r="H150" s="167" t="s">
        <v>32</v>
      </c>
      <c r="I150" s="160">
        <v>3</v>
      </c>
      <c r="J150" s="160">
        <v>1</v>
      </c>
      <c r="K150" s="165" t="s">
        <v>13</v>
      </c>
      <c r="L150" s="365">
        <v>0.2</v>
      </c>
      <c r="M150" s="608"/>
      <c r="N150" s="610"/>
      <c r="O150" s="163"/>
      <c r="P150" s="163"/>
      <c r="Q150" s="164"/>
      <c r="R150" s="165" t="s">
        <v>80</v>
      </c>
      <c r="S150" s="161"/>
      <c r="T150" s="169"/>
      <c r="U150" s="165"/>
      <c r="V150" s="162"/>
      <c r="W150" s="163"/>
      <c r="X150" s="163"/>
      <c r="Y150" s="167" t="s">
        <v>39</v>
      </c>
      <c r="Z150" s="59"/>
      <c r="AA150" s="60"/>
      <c r="AB150" s="60"/>
      <c r="AC150" s="61">
        <v>32</v>
      </c>
      <c r="AD150" s="59"/>
      <c r="AE150" s="188"/>
      <c r="AF150" s="188"/>
      <c r="AG150" s="188"/>
      <c r="AH150" s="188"/>
      <c r="AI150" s="188"/>
      <c r="AJ150" s="188"/>
      <c r="AK150" s="188"/>
      <c r="AL150" s="188"/>
      <c r="AM150" s="188" t="s">
        <v>32</v>
      </c>
      <c r="AN150" s="188"/>
      <c r="AO150" s="60"/>
      <c r="AP150" s="60"/>
      <c r="AQ150" s="60"/>
      <c r="AR150" s="60"/>
      <c r="AS150" s="60"/>
      <c r="AT150" s="60"/>
      <c r="AU150" s="60"/>
      <c r="AV150" s="69"/>
      <c r="AW150" s="61"/>
      <c r="AY150" s="146">
        <f>SUM(Z150:AC150)</f>
        <v>32</v>
      </c>
      <c r="AZ150" s="147">
        <f>AY150/I150</f>
        <v>10.666666666666666</v>
      </c>
      <c r="BA150" s="146"/>
      <c r="BB150" s="148">
        <f>L150+L151+L152+N150</f>
        <v>1</v>
      </c>
      <c r="BC150" s="148"/>
    </row>
    <row r="151" spans="1:55" s="145" customFormat="1" ht="20.100000000000001" customHeight="1" x14ac:dyDescent="0.25">
      <c r="A151" s="24"/>
      <c r="B151" s="54"/>
      <c r="C151" s="124"/>
      <c r="D151" s="606"/>
      <c r="E151" s="172"/>
      <c r="F151" s="173"/>
      <c r="G151" s="173"/>
      <c r="H151" s="181"/>
      <c r="I151" s="173"/>
      <c r="J151" s="173"/>
      <c r="K151" s="178" t="s">
        <v>8</v>
      </c>
      <c r="L151" s="378">
        <v>0.4</v>
      </c>
      <c r="M151" s="174"/>
      <c r="N151" s="175"/>
      <c r="O151" s="177"/>
      <c r="P151" s="177"/>
      <c r="Q151" s="146"/>
      <c r="R151" s="178"/>
      <c r="S151" s="174"/>
      <c r="T151" s="179"/>
      <c r="U151" s="178"/>
      <c r="V151" s="176"/>
      <c r="W151" s="177"/>
      <c r="X151" s="177"/>
      <c r="Y151" s="181"/>
      <c r="Z151" s="182"/>
      <c r="AA151" s="185"/>
      <c r="AB151" s="185"/>
      <c r="AC151" s="184"/>
      <c r="AD151" s="182"/>
      <c r="AE151" s="190"/>
      <c r="AF151" s="190"/>
      <c r="AG151" s="190"/>
      <c r="AH151" s="190"/>
      <c r="AI151" s="190"/>
      <c r="AJ151" s="190"/>
      <c r="AK151" s="190"/>
      <c r="AL151" s="190"/>
      <c r="AM151" s="190" t="s">
        <v>32</v>
      </c>
      <c r="AN151" s="190"/>
      <c r="AO151" s="185"/>
      <c r="AP151" s="185"/>
      <c r="AQ151" s="185"/>
      <c r="AR151" s="185"/>
      <c r="AS151" s="185"/>
      <c r="AT151" s="185"/>
      <c r="AU151" s="185"/>
      <c r="AV151" s="183"/>
      <c r="AW151" s="184"/>
      <c r="AY151" s="146"/>
      <c r="AZ151" s="147"/>
      <c r="BA151" s="146"/>
      <c r="BB151" s="148"/>
      <c r="BC151" s="148"/>
    </row>
    <row r="152" spans="1:55" s="145" customFormat="1" ht="20.100000000000001" customHeight="1" x14ac:dyDescent="0.25">
      <c r="A152" s="26"/>
      <c r="B152" s="53"/>
      <c r="C152" s="626"/>
      <c r="D152" s="99"/>
      <c r="E152" s="149"/>
      <c r="F152" s="150"/>
      <c r="G152" s="150"/>
      <c r="H152" s="151"/>
      <c r="I152" s="150"/>
      <c r="J152" s="150"/>
      <c r="K152" s="156" t="s">
        <v>8</v>
      </c>
      <c r="L152" s="367">
        <v>0.4</v>
      </c>
      <c r="M152" s="609"/>
      <c r="N152" s="611"/>
      <c r="O152" s="154"/>
      <c r="P152" s="154"/>
      <c r="Q152" s="155"/>
      <c r="R152" s="156"/>
      <c r="S152" s="152"/>
      <c r="T152" s="171"/>
      <c r="U152" s="156"/>
      <c r="V152" s="153"/>
      <c r="W152" s="154"/>
      <c r="X152" s="154"/>
      <c r="Y152" s="151"/>
      <c r="Z152" s="62"/>
      <c r="AA152" s="63"/>
      <c r="AB152" s="63"/>
      <c r="AC152" s="64"/>
      <c r="AD152" s="62"/>
      <c r="AE152" s="189"/>
      <c r="AF152" s="189"/>
      <c r="AG152" s="189"/>
      <c r="AH152" s="189"/>
      <c r="AI152" s="189"/>
      <c r="AJ152" s="189"/>
      <c r="AK152" s="189"/>
      <c r="AL152" s="189"/>
      <c r="AM152" s="189" t="s">
        <v>32</v>
      </c>
      <c r="AN152" s="189"/>
      <c r="AO152" s="63"/>
      <c r="AP152" s="63"/>
      <c r="AQ152" s="63"/>
      <c r="AR152" s="63"/>
      <c r="AS152" s="63"/>
      <c r="AT152" s="63"/>
      <c r="AU152" s="63"/>
      <c r="AV152" s="70"/>
      <c r="AW152" s="64"/>
      <c r="AY152" s="146"/>
      <c r="AZ152" s="147"/>
      <c r="BA152" s="146"/>
      <c r="BB152" s="148"/>
      <c r="BC152" s="148"/>
    </row>
    <row r="153" spans="1:55" s="145" customFormat="1" ht="20.100000000000001" customHeight="1" x14ac:dyDescent="0.25">
      <c r="A153" s="25" t="s">
        <v>366</v>
      </c>
      <c r="B153" s="52"/>
      <c r="C153" s="123" t="s">
        <v>868</v>
      </c>
      <c r="D153" s="461"/>
      <c r="E153" s="392" t="s">
        <v>466</v>
      </c>
      <c r="F153" s="160"/>
      <c r="G153" s="160" t="s">
        <v>655</v>
      </c>
      <c r="H153" s="167" t="s">
        <v>32</v>
      </c>
      <c r="I153" s="160">
        <v>3</v>
      </c>
      <c r="J153" s="160">
        <v>1</v>
      </c>
      <c r="K153" s="165" t="s">
        <v>732</v>
      </c>
      <c r="L153" s="365">
        <v>0.2</v>
      </c>
      <c r="M153" s="608"/>
      <c r="N153" s="610"/>
      <c r="O153" s="163"/>
      <c r="P153" s="163"/>
      <c r="Q153" s="164"/>
      <c r="R153" s="165" t="s">
        <v>9</v>
      </c>
      <c r="S153" s="161" t="s">
        <v>80</v>
      </c>
      <c r="T153" s="169">
        <v>0.1</v>
      </c>
      <c r="U153" s="388" t="s">
        <v>933</v>
      </c>
      <c r="V153" s="162">
        <v>0.5</v>
      </c>
      <c r="W153" s="163"/>
      <c r="X153" s="163"/>
      <c r="Y153" s="167" t="s">
        <v>39</v>
      </c>
      <c r="Z153" s="59">
        <v>6</v>
      </c>
      <c r="AA153" s="60"/>
      <c r="AB153" s="60">
        <v>4.5</v>
      </c>
      <c r="AC153" s="61">
        <v>12</v>
      </c>
      <c r="AD153" s="59"/>
      <c r="AE153" s="188"/>
      <c r="AF153" s="188"/>
      <c r="AG153" s="188"/>
      <c r="AH153" s="188"/>
      <c r="AI153" s="188"/>
      <c r="AJ153" s="188"/>
      <c r="AK153" s="188"/>
      <c r="AL153" s="188"/>
      <c r="AM153" s="188"/>
      <c r="AN153" s="188"/>
      <c r="AO153" s="60" t="s">
        <v>32</v>
      </c>
      <c r="AP153" s="60"/>
      <c r="AQ153" s="60"/>
      <c r="AR153" s="60"/>
      <c r="AS153" s="60"/>
      <c r="AT153" s="60"/>
      <c r="AU153" s="60"/>
      <c r="AV153" s="69"/>
      <c r="AW153" s="61"/>
      <c r="AY153" s="146">
        <f>SUM(Z153:AC153)</f>
        <v>22.5</v>
      </c>
      <c r="AZ153" s="147">
        <f>AY153/I153</f>
        <v>7.5</v>
      </c>
      <c r="BA153" s="146"/>
      <c r="BB153" s="148">
        <f>L153+L154+L155+N153</f>
        <v>1</v>
      </c>
      <c r="BC153" s="148">
        <f>T153+T154+T155+V153</f>
        <v>1</v>
      </c>
    </row>
    <row r="154" spans="1:55" s="145" customFormat="1" ht="20.100000000000001" customHeight="1" x14ac:dyDescent="0.25">
      <c r="A154" s="24"/>
      <c r="B154" s="54"/>
      <c r="C154" s="124"/>
      <c r="D154" s="606"/>
      <c r="E154" s="401"/>
      <c r="F154" s="173"/>
      <c r="G154" s="173"/>
      <c r="H154" s="181"/>
      <c r="I154" s="173"/>
      <c r="J154" s="173"/>
      <c r="K154" s="178" t="s">
        <v>8</v>
      </c>
      <c r="L154" s="177">
        <v>0.4</v>
      </c>
      <c r="M154" s="174"/>
      <c r="N154" s="175"/>
      <c r="O154" s="177"/>
      <c r="P154" s="177"/>
      <c r="Q154" s="146"/>
      <c r="R154" s="178"/>
      <c r="S154" s="174" t="s">
        <v>80</v>
      </c>
      <c r="T154" s="179">
        <v>0.2</v>
      </c>
      <c r="U154" s="178"/>
      <c r="V154" s="176"/>
      <c r="W154" s="177"/>
      <c r="X154" s="177"/>
      <c r="Y154" s="181"/>
      <c r="Z154" s="182"/>
      <c r="AA154" s="185"/>
      <c r="AB154" s="185"/>
      <c r="AC154" s="184"/>
      <c r="AD154" s="182"/>
      <c r="AE154" s="190"/>
      <c r="AF154" s="190"/>
      <c r="AG154" s="190"/>
      <c r="AH154" s="190"/>
      <c r="AI154" s="190"/>
      <c r="AJ154" s="190"/>
      <c r="AK154" s="190"/>
      <c r="AL154" s="190"/>
      <c r="AM154" s="190"/>
      <c r="AN154" s="190"/>
      <c r="AO154" s="185" t="s">
        <v>32</v>
      </c>
      <c r="AP154" s="185"/>
      <c r="AQ154" s="185"/>
      <c r="AR154" s="185"/>
      <c r="AS154" s="185"/>
      <c r="AT154" s="185"/>
      <c r="AU154" s="185"/>
      <c r="AV154" s="183"/>
      <c r="AW154" s="184"/>
      <c r="AY154" s="146"/>
      <c r="AZ154" s="147"/>
      <c r="BA154" s="146"/>
      <c r="BB154" s="148"/>
      <c r="BC154" s="148"/>
    </row>
    <row r="155" spans="1:55" s="145" customFormat="1" ht="20.100000000000001" customHeight="1" x14ac:dyDescent="0.25">
      <c r="A155" s="108"/>
      <c r="B155" s="2"/>
      <c r="C155" s="124"/>
      <c r="D155" s="606"/>
      <c r="E155" s="401"/>
      <c r="F155" s="173"/>
      <c r="G155" s="173"/>
      <c r="H155" s="181"/>
      <c r="I155" s="173"/>
      <c r="J155" s="173"/>
      <c r="K155" s="386" t="s">
        <v>933</v>
      </c>
      <c r="L155" s="177">
        <v>0.4</v>
      </c>
      <c r="M155" s="174"/>
      <c r="N155" s="175"/>
      <c r="O155" s="177"/>
      <c r="P155" s="177"/>
      <c r="Q155" s="146"/>
      <c r="R155" s="178"/>
      <c r="S155" s="174" t="s">
        <v>80</v>
      </c>
      <c r="T155" s="179">
        <v>0.2</v>
      </c>
      <c r="U155" s="178"/>
      <c r="V155" s="176"/>
      <c r="W155" s="177"/>
      <c r="X155" s="177"/>
      <c r="Y155" s="181"/>
      <c r="Z155" s="182"/>
      <c r="AA155" s="185"/>
      <c r="AB155" s="185"/>
      <c r="AC155" s="184"/>
      <c r="AD155" s="182"/>
      <c r="AE155" s="190"/>
      <c r="AF155" s="190"/>
      <c r="AG155" s="190"/>
      <c r="AH155" s="190"/>
      <c r="AI155" s="190"/>
      <c r="AJ155" s="190"/>
      <c r="AK155" s="190"/>
      <c r="AL155" s="190"/>
      <c r="AM155" s="190"/>
      <c r="AN155" s="190"/>
      <c r="AO155" s="185" t="s">
        <v>32</v>
      </c>
      <c r="AP155" s="185"/>
      <c r="AQ155" s="185"/>
      <c r="AR155" s="185"/>
      <c r="AS155" s="185"/>
      <c r="AT155" s="185"/>
      <c r="AU155" s="185"/>
      <c r="AV155" s="183"/>
      <c r="AW155" s="184"/>
      <c r="AY155" s="146"/>
      <c r="AZ155" s="147"/>
      <c r="BA155" s="146"/>
      <c r="BB155" s="148"/>
      <c r="BC155" s="148"/>
    </row>
    <row r="156" spans="1:55" s="145" customFormat="1" ht="20.100000000000001" customHeight="1" x14ac:dyDescent="0.25">
      <c r="A156" s="380" t="s">
        <v>709</v>
      </c>
      <c r="B156" s="52"/>
      <c r="C156" s="123" t="s">
        <v>868</v>
      </c>
      <c r="D156" s="461"/>
      <c r="E156" s="159" t="s">
        <v>320</v>
      </c>
      <c r="F156" s="160"/>
      <c r="G156" s="160" t="s">
        <v>277</v>
      </c>
      <c r="H156" s="167" t="s">
        <v>32</v>
      </c>
      <c r="I156" s="160">
        <v>6</v>
      </c>
      <c r="J156" s="160">
        <v>2</v>
      </c>
      <c r="K156" s="165" t="s">
        <v>146</v>
      </c>
      <c r="L156" s="163">
        <v>0.3</v>
      </c>
      <c r="M156" s="608"/>
      <c r="N156" s="610"/>
      <c r="O156" s="163"/>
      <c r="P156" s="163"/>
      <c r="Q156" s="164"/>
      <c r="R156" s="165" t="s">
        <v>80</v>
      </c>
      <c r="S156" s="161"/>
      <c r="T156" s="169"/>
      <c r="U156" s="165"/>
      <c r="V156" s="162"/>
      <c r="W156" s="163"/>
      <c r="X156" s="163"/>
      <c r="Y156" s="167" t="s">
        <v>39</v>
      </c>
      <c r="Z156" s="59"/>
      <c r="AA156" s="60"/>
      <c r="AB156" s="60"/>
      <c r="AC156" s="61">
        <v>56</v>
      </c>
      <c r="AD156" s="59"/>
      <c r="AE156" s="188"/>
      <c r="AF156" s="188"/>
      <c r="AG156" s="188"/>
      <c r="AH156" s="188"/>
      <c r="AI156" s="188"/>
      <c r="AJ156" s="188"/>
      <c r="AK156" s="188"/>
      <c r="AL156" s="188"/>
      <c r="AM156" s="188"/>
      <c r="AN156" s="188"/>
      <c r="AO156" s="60"/>
      <c r="AP156" s="60"/>
      <c r="AQ156" s="60" t="s">
        <v>32</v>
      </c>
      <c r="AR156" s="60"/>
      <c r="AS156" s="60"/>
      <c r="AT156" s="60"/>
      <c r="AU156" s="60"/>
      <c r="AV156" s="69"/>
      <c r="AW156" s="61"/>
      <c r="AY156" s="146">
        <f>SUM(Z156:AC156)</f>
        <v>56</v>
      </c>
      <c r="AZ156" s="147">
        <f>AY156/I156</f>
        <v>9.3333333333333339</v>
      </c>
      <c r="BA156" s="146"/>
      <c r="BB156" s="148">
        <f>L156+L157+L158+N156</f>
        <v>1</v>
      </c>
      <c r="BC156" s="148"/>
    </row>
    <row r="157" spans="1:55" s="145" customFormat="1" ht="20.100000000000001" customHeight="1" x14ac:dyDescent="0.25">
      <c r="A157" s="24"/>
      <c r="B157" s="54"/>
      <c r="C157" s="627"/>
      <c r="D157" s="100"/>
      <c r="E157" s="172"/>
      <c r="F157" s="173"/>
      <c r="G157" s="173"/>
      <c r="H157" s="181"/>
      <c r="I157" s="173"/>
      <c r="J157" s="173"/>
      <c r="K157" s="178" t="s">
        <v>146</v>
      </c>
      <c r="L157" s="177">
        <v>0.3</v>
      </c>
      <c r="M157" s="174"/>
      <c r="N157" s="175"/>
      <c r="O157" s="177"/>
      <c r="P157" s="177"/>
      <c r="Q157" s="146"/>
      <c r="R157" s="178"/>
      <c r="S157" s="174"/>
      <c r="T157" s="176"/>
      <c r="U157" s="178"/>
      <c r="V157" s="176"/>
      <c r="W157" s="177"/>
      <c r="X157" s="177"/>
      <c r="Y157" s="181"/>
      <c r="Z157" s="182"/>
      <c r="AA157" s="185"/>
      <c r="AB157" s="185"/>
      <c r="AC157" s="184"/>
      <c r="AD157" s="182"/>
      <c r="AE157" s="190"/>
      <c r="AF157" s="190"/>
      <c r="AG157" s="190"/>
      <c r="AH157" s="190"/>
      <c r="AI157" s="190"/>
      <c r="AJ157" s="190"/>
      <c r="AK157" s="190"/>
      <c r="AL157" s="190"/>
      <c r="AM157" s="190"/>
      <c r="AN157" s="190"/>
      <c r="AO157" s="185"/>
      <c r="AP157" s="185"/>
      <c r="AQ157" s="185" t="s">
        <v>32</v>
      </c>
      <c r="AR157" s="185"/>
      <c r="AS157" s="185"/>
      <c r="AT157" s="185"/>
      <c r="AU157" s="185"/>
      <c r="AV157" s="183"/>
      <c r="AW157" s="184"/>
      <c r="AY157" s="146"/>
      <c r="AZ157" s="147"/>
      <c r="BA157" s="146"/>
      <c r="BB157" s="148"/>
      <c r="BC157" s="148"/>
    </row>
    <row r="158" spans="1:55" s="145" customFormat="1" ht="20.100000000000001" customHeight="1" x14ac:dyDescent="0.25">
      <c r="A158" s="109"/>
      <c r="B158" s="110"/>
      <c r="C158" s="626"/>
      <c r="D158" s="99"/>
      <c r="E158" s="149"/>
      <c r="F158" s="150"/>
      <c r="G158" s="150"/>
      <c r="H158" s="151"/>
      <c r="I158" s="150"/>
      <c r="J158" s="150"/>
      <c r="K158" s="156" t="s">
        <v>146</v>
      </c>
      <c r="L158" s="154">
        <v>0.4</v>
      </c>
      <c r="M158" s="609"/>
      <c r="N158" s="611"/>
      <c r="O158" s="154"/>
      <c r="P158" s="154"/>
      <c r="Q158" s="155"/>
      <c r="R158" s="156"/>
      <c r="S158" s="152"/>
      <c r="T158" s="153"/>
      <c r="U158" s="156"/>
      <c r="V158" s="153"/>
      <c r="W158" s="154"/>
      <c r="X158" s="154"/>
      <c r="Y158" s="151"/>
      <c r="Z158" s="62"/>
      <c r="AA158" s="63"/>
      <c r="AB158" s="63"/>
      <c r="AC158" s="64"/>
      <c r="AD158" s="62"/>
      <c r="AE158" s="189"/>
      <c r="AF158" s="189"/>
      <c r="AG158" s="189"/>
      <c r="AH158" s="189"/>
      <c r="AI158" s="189"/>
      <c r="AJ158" s="189"/>
      <c r="AK158" s="189"/>
      <c r="AL158" s="189"/>
      <c r="AM158" s="189"/>
      <c r="AN158" s="189"/>
      <c r="AO158" s="63"/>
      <c r="AP158" s="63"/>
      <c r="AQ158" s="63" t="s">
        <v>32</v>
      </c>
      <c r="AR158" s="63"/>
      <c r="AS158" s="63"/>
      <c r="AT158" s="63"/>
      <c r="AU158" s="63"/>
      <c r="AV158" s="70"/>
      <c r="AW158" s="64"/>
      <c r="AY158" s="146"/>
      <c r="AZ158" s="147"/>
      <c r="BA158" s="146"/>
      <c r="BB158" s="148"/>
      <c r="BC158" s="148"/>
    </row>
    <row r="159" spans="1:55" s="145" customFormat="1" ht="20.100000000000001" customHeight="1" x14ac:dyDescent="0.25">
      <c r="A159" s="380" t="s">
        <v>989</v>
      </c>
      <c r="B159" s="52"/>
      <c r="C159" s="123" t="s">
        <v>871</v>
      </c>
      <c r="D159" s="461"/>
      <c r="E159" s="159" t="s">
        <v>321</v>
      </c>
      <c r="F159" s="160" t="s">
        <v>584</v>
      </c>
      <c r="G159" s="160" t="s">
        <v>278</v>
      </c>
      <c r="H159" s="167" t="s">
        <v>32</v>
      </c>
      <c r="I159" s="160">
        <v>3</v>
      </c>
      <c r="J159" s="160">
        <v>1</v>
      </c>
      <c r="K159" s="165" t="s">
        <v>713</v>
      </c>
      <c r="L159" s="163">
        <v>0.25</v>
      </c>
      <c r="M159" s="608" t="s">
        <v>683</v>
      </c>
      <c r="N159" s="610">
        <v>0.5</v>
      </c>
      <c r="O159" s="163">
        <v>0</v>
      </c>
      <c r="P159" s="163">
        <v>1</v>
      </c>
      <c r="Q159" s="164"/>
      <c r="R159" s="165" t="s">
        <v>9</v>
      </c>
      <c r="S159" s="161" t="s">
        <v>80</v>
      </c>
      <c r="T159" s="169">
        <v>0.25</v>
      </c>
      <c r="U159" s="165" t="s">
        <v>683</v>
      </c>
      <c r="V159" s="162">
        <v>0.5</v>
      </c>
      <c r="W159" s="163">
        <v>0</v>
      </c>
      <c r="X159" s="163">
        <v>1</v>
      </c>
      <c r="Y159" s="167"/>
      <c r="Z159" s="59">
        <v>15</v>
      </c>
      <c r="AA159" s="60"/>
      <c r="AB159" s="60">
        <v>15</v>
      </c>
      <c r="AC159" s="61"/>
      <c r="AD159" s="59"/>
      <c r="AE159" s="188"/>
      <c r="AF159" s="188"/>
      <c r="AG159" s="188"/>
      <c r="AH159" s="188"/>
      <c r="AI159" s="188"/>
      <c r="AJ159" s="188"/>
      <c r="AK159" s="188"/>
      <c r="AL159" s="188"/>
      <c r="AM159" s="188"/>
      <c r="AN159" s="188"/>
      <c r="AO159" s="60"/>
      <c r="AP159" s="60" t="s">
        <v>32</v>
      </c>
      <c r="AQ159" s="60" t="s">
        <v>32</v>
      </c>
      <c r="AR159" s="60"/>
      <c r="AS159" s="60"/>
      <c r="AT159" s="60"/>
      <c r="AU159" s="60"/>
      <c r="AV159" s="69"/>
      <c r="AW159" s="61"/>
      <c r="AY159" s="146">
        <f>SUM(Z159:AC159)</f>
        <v>30</v>
      </c>
      <c r="AZ159" s="147">
        <f>AY159/I159</f>
        <v>10</v>
      </c>
      <c r="BA159" s="146"/>
      <c r="BB159" s="148">
        <f>L159+L160+N159</f>
        <v>1</v>
      </c>
      <c r="BC159" s="148">
        <f>T159+T160+V159</f>
        <v>1</v>
      </c>
    </row>
    <row r="160" spans="1:55" s="145" customFormat="1" ht="20.100000000000001" customHeight="1" x14ac:dyDescent="0.25">
      <c r="A160" s="108"/>
      <c r="B160" s="2"/>
      <c r="C160" s="627"/>
      <c r="D160" s="100"/>
      <c r="E160" s="172"/>
      <c r="F160" s="173"/>
      <c r="G160" s="173"/>
      <c r="H160" s="181"/>
      <c r="I160" s="173"/>
      <c r="J160" s="173"/>
      <c r="K160" s="178" t="s">
        <v>77</v>
      </c>
      <c r="L160" s="177">
        <v>0.25</v>
      </c>
      <c r="M160" s="174"/>
      <c r="N160" s="175"/>
      <c r="O160" s="177">
        <v>0</v>
      </c>
      <c r="P160" s="177"/>
      <c r="Q160" s="146"/>
      <c r="R160" s="178"/>
      <c r="S160" s="174" t="s">
        <v>80</v>
      </c>
      <c r="T160" s="179">
        <v>0.25</v>
      </c>
      <c r="U160" s="178"/>
      <c r="V160" s="176"/>
      <c r="W160" s="177">
        <v>0</v>
      </c>
      <c r="X160" s="177"/>
      <c r="Y160" s="181"/>
      <c r="Z160" s="182"/>
      <c r="AA160" s="185"/>
      <c r="AB160" s="185"/>
      <c r="AC160" s="184"/>
      <c r="AD160" s="182"/>
      <c r="AE160" s="190"/>
      <c r="AF160" s="190"/>
      <c r="AG160" s="190"/>
      <c r="AH160" s="190"/>
      <c r="AI160" s="190"/>
      <c r="AJ160" s="190"/>
      <c r="AK160" s="190"/>
      <c r="AL160" s="190"/>
      <c r="AM160" s="190"/>
      <c r="AN160" s="190"/>
      <c r="AO160" s="185"/>
      <c r="AP160" s="185" t="s">
        <v>32</v>
      </c>
      <c r="AQ160" s="185" t="s">
        <v>32</v>
      </c>
      <c r="AR160" s="185"/>
      <c r="AS160" s="185"/>
      <c r="AT160" s="185"/>
      <c r="AU160" s="185"/>
      <c r="AV160" s="183"/>
      <c r="AW160" s="184"/>
      <c r="AY160" s="146"/>
      <c r="AZ160" s="147"/>
      <c r="BA160" s="146"/>
      <c r="BB160" s="148"/>
      <c r="BC160" s="148"/>
    </row>
    <row r="161" spans="1:55" s="145" customFormat="1" ht="20.100000000000001" customHeight="1" x14ac:dyDescent="0.25">
      <c r="A161" s="380" t="s">
        <v>982</v>
      </c>
      <c r="B161" s="449"/>
      <c r="C161" s="123" t="s">
        <v>869</v>
      </c>
      <c r="D161" s="461"/>
      <c r="E161" s="392" t="s">
        <v>322</v>
      </c>
      <c r="F161" s="160" t="s">
        <v>580</v>
      </c>
      <c r="G161" s="160" t="s">
        <v>279</v>
      </c>
      <c r="H161" s="167" t="s">
        <v>47</v>
      </c>
      <c r="I161" s="160">
        <v>6</v>
      </c>
      <c r="J161" s="160">
        <v>2</v>
      </c>
      <c r="K161" s="388" t="s">
        <v>946</v>
      </c>
      <c r="L161" s="362">
        <v>0.2</v>
      </c>
      <c r="M161" s="370"/>
      <c r="N161" s="402"/>
      <c r="O161" s="362">
        <v>0.2</v>
      </c>
      <c r="P161" s="362"/>
      <c r="Q161" s="369"/>
      <c r="R161" s="388" t="s">
        <v>9</v>
      </c>
      <c r="S161" s="391" t="s">
        <v>80</v>
      </c>
      <c r="T161" s="412">
        <v>0.2</v>
      </c>
      <c r="U161" s="388" t="s">
        <v>675</v>
      </c>
      <c r="V161" s="384">
        <v>0.5</v>
      </c>
      <c r="W161" s="389">
        <v>0.2</v>
      </c>
      <c r="X161" s="389">
        <v>0.8</v>
      </c>
      <c r="Y161" s="469"/>
      <c r="Z161" s="59">
        <v>19.5</v>
      </c>
      <c r="AA161" s="60"/>
      <c r="AB161" s="60">
        <v>18</v>
      </c>
      <c r="AC161" s="61">
        <v>18</v>
      </c>
      <c r="AD161" s="59"/>
      <c r="AE161" s="188"/>
      <c r="AF161" s="188"/>
      <c r="AG161" s="188"/>
      <c r="AH161" s="188"/>
      <c r="AI161" s="188"/>
      <c r="AJ161" s="188"/>
      <c r="AK161" s="188"/>
      <c r="AL161" s="188"/>
      <c r="AM161" s="188"/>
      <c r="AN161" s="188"/>
      <c r="AO161" s="60"/>
      <c r="AP161" s="60"/>
      <c r="AQ161" s="60"/>
      <c r="AR161" s="60"/>
      <c r="AS161" s="60" t="s">
        <v>39</v>
      </c>
      <c r="AT161" s="60" t="s">
        <v>39</v>
      </c>
      <c r="AU161" s="60"/>
      <c r="AV161" s="69" t="s">
        <v>32</v>
      </c>
      <c r="AW161" s="61"/>
      <c r="AY161" s="146">
        <f>SUM(Z161:AC161)</f>
        <v>55.5</v>
      </c>
      <c r="AZ161" s="147">
        <f>AY161/I161</f>
        <v>9.25</v>
      </c>
      <c r="BA161" s="146"/>
      <c r="BB161" s="148">
        <f>L161+L163+N161</f>
        <v>0.7</v>
      </c>
      <c r="BC161" s="148">
        <f>T161+T163+V161</f>
        <v>0.7</v>
      </c>
    </row>
    <row r="162" spans="1:55" s="145" customFormat="1" ht="20.100000000000001" customHeight="1" x14ac:dyDescent="0.25">
      <c r="A162" s="24"/>
      <c r="B162" s="54"/>
      <c r="C162" s="124"/>
      <c r="D162" s="606"/>
      <c r="E162" s="401"/>
      <c r="F162" s="173"/>
      <c r="G162" s="173"/>
      <c r="H162" s="181"/>
      <c r="I162" s="173"/>
      <c r="J162" s="173"/>
      <c r="K162" s="420" t="s">
        <v>77</v>
      </c>
      <c r="L162" s="421">
        <v>0.3</v>
      </c>
      <c r="M162" s="407"/>
      <c r="N162" s="419"/>
      <c r="O162" s="387">
        <v>0</v>
      </c>
      <c r="P162" s="405"/>
      <c r="Q162" s="406"/>
      <c r="R162" s="420"/>
      <c r="S162" s="430" t="s">
        <v>80</v>
      </c>
      <c r="T162" s="422">
        <v>0.3</v>
      </c>
      <c r="U162" s="386"/>
      <c r="V162" s="500"/>
      <c r="W162" s="387">
        <v>0</v>
      </c>
      <c r="X162" s="387"/>
      <c r="Y162" s="470"/>
      <c r="Z162" s="182"/>
      <c r="AA162" s="185"/>
      <c r="AB162" s="185"/>
      <c r="AC162" s="184"/>
      <c r="AD162" s="182"/>
      <c r="AE162" s="190"/>
      <c r="AF162" s="190"/>
      <c r="AG162" s="190"/>
      <c r="AH162" s="190"/>
      <c r="AI162" s="190"/>
      <c r="AJ162" s="190"/>
      <c r="AK162" s="190"/>
      <c r="AL162" s="190"/>
      <c r="AM162" s="190"/>
      <c r="AN162" s="190"/>
      <c r="AO162" s="185"/>
      <c r="AP162" s="185"/>
      <c r="AQ162" s="185"/>
      <c r="AR162" s="185"/>
      <c r="AS162" s="60" t="s">
        <v>39</v>
      </c>
      <c r="AT162" s="60" t="s">
        <v>39</v>
      </c>
      <c r="AU162" s="185"/>
      <c r="AV162" s="69" t="s">
        <v>32</v>
      </c>
      <c r="AW162" s="184"/>
      <c r="AY162" s="146"/>
      <c r="AZ162" s="147"/>
      <c r="BA162" s="146"/>
      <c r="BB162" s="148"/>
      <c r="BC162" s="148"/>
    </row>
    <row r="163" spans="1:55" s="145" customFormat="1" ht="20.100000000000001" customHeight="1" x14ac:dyDescent="0.25">
      <c r="A163" s="108"/>
      <c r="B163" s="2"/>
      <c r="C163" s="124"/>
      <c r="D163" s="606"/>
      <c r="E163" s="393"/>
      <c r="F163" s="150"/>
      <c r="G163" s="150"/>
      <c r="H163" s="151"/>
      <c r="I163" s="150"/>
      <c r="J163" s="150"/>
      <c r="K163" s="420" t="s">
        <v>77</v>
      </c>
      <c r="L163" s="387">
        <v>0.5</v>
      </c>
      <c r="M163" s="371"/>
      <c r="N163" s="409"/>
      <c r="O163" s="414">
        <v>0.8</v>
      </c>
      <c r="P163" s="405"/>
      <c r="Q163" s="374"/>
      <c r="R163" s="410"/>
      <c r="S163" s="390" t="s">
        <v>9</v>
      </c>
      <c r="T163" s="475"/>
      <c r="U163" s="476"/>
      <c r="V163" s="385"/>
      <c r="W163" s="414"/>
      <c r="X163" s="414"/>
      <c r="Y163" s="473"/>
      <c r="Z163" s="62"/>
      <c r="AA163" s="63"/>
      <c r="AB163" s="63"/>
      <c r="AC163" s="64"/>
      <c r="AD163" s="62"/>
      <c r="AE163" s="189"/>
      <c r="AF163" s="189"/>
      <c r="AG163" s="189"/>
      <c r="AH163" s="189"/>
      <c r="AI163" s="189"/>
      <c r="AJ163" s="189"/>
      <c r="AK163" s="189"/>
      <c r="AL163" s="189"/>
      <c r="AM163" s="189"/>
      <c r="AN163" s="189"/>
      <c r="AO163" s="63"/>
      <c r="AP163" s="63"/>
      <c r="AQ163" s="63"/>
      <c r="AR163" s="63"/>
      <c r="AS163" s="63" t="s">
        <v>39</v>
      </c>
      <c r="AT163" s="63" t="s">
        <v>39</v>
      </c>
      <c r="AU163" s="63"/>
      <c r="AV163" s="70" t="s">
        <v>32</v>
      </c>
      <c r="AW163" s="64"/>
      <c r="AY163" s="146"/>
      <c r="AZ163" s="147"/>
      <c r="BA163" s="146"/>
      <c r="BB163" s="148"/>
      <c r="BC163" s="148"/>
    </row>
    <row r="164" spans="1:55" s="145" customFormat="1" ht="20.100000000000001" customHeight="1" x14ac:dyDescent="0.25">
      <c r="A164" s="380" t="s">
        <v>929</v>
      </c>
      <c r="B164" s="52"/>
      <c r="C164" s="123" t="s">
        <v>867</v>
      </c>
      <c r="D164" s="461"/>
      <c r="E164" s="159" t="s">
        <v>323</v>
      </c>
      <c r="F164" s="160" t="s">
        <v>588</v>
      </c>
      <c r="G164" s="160" t="s">
        <v>280</v>
      </c>
      <c r="H164" s="167" t="s">
        <v>47</v>
      </c>
      <c r="I164" s="160">
        <v>6</v>
      </c>
      <c r="J164" s="160">
        <v>2</v>
      </c>
      <c r="K164" s="165" t="s">
        <v>146</v>
      </c>
      <c r="L164" s="163">
        <v>0.25</v>
      </c>
      <c r="M164" s="608" t="s">
        <v>675</v>
      </c>
      <c r="N164" s="610">
        <v>0.5</v>
      </c>
      <c r="O164" s="163"/>
      <c r="P164" s="163"/>
      <c r="Q164" s="164" t="s">
        <v>39</v>
      </c>
      <c r="R164" s="165" t="s">
        <v>9</v>
      </c>
      <c r="S164" s="161" t="s">
        <v>80</v>
      </c>
      <c r="T164" s="169">
        <v>0.25</v>
      </c>
      <c r="U164" s="165" t="s">
        <v>675</v>
      </c>
      <c r="V164" s="162">
        <v>0.5</v>
      </c>
      <c r="W164" s="163"/>
      <c r="X164" s="163"/>
      <c r="Y164" s="167" t="s">
        <v>39</v>
      </c>
      <c r="Z164" s="59">
        <v>18</v>
      </c>
      <c r="AA164" s="60"/>
      <c r="AB164" s="60">
        <v>24</v>
      </c>
      <c r="AC164" s="61">
        <v>16</v>
      </c>
      <c r="AD164" s="59"/>
      <c r="AE164" s="188"/>
      <c r="AF164" s="188"/>
      <c r="AG164" s="188"/>
      <c r="AH164" s="188"/>
      <c r="AI164" s="188"/>
      <c r="AJ164" s="188"/>
      <c r="AK164" s="188" t="s">
        <v>39</v>
      </c>
      <c r="AL164" s="188"/>
      <c r="AM164" s="188"/>
      <c r="AN164" s="188"/>
      <c r="AO164" s="60"/>
      <c r="AP164" s="60"/>
      <c r="AQ164" s="60"/>
      <c r="AR164" s="60" t="s">
        <v>32</v>
      </c>
      <c r="AS164" s="60"/>
      <c r="AT164" s="60"/>
      <c r="AU164" s="60"/>
      <c r="AV164" s="69"/>
      <c r="AW164" s="61"/>
      <c r="AY164" s="146">
        <f>SUM(Z164:AC164)</f>
        <v>58</v>
      </c>
      <c r="AZ164" s="147">
        <f>AY164/I164</f>
        <v>9.6666666666666661</v>
      </c>
      <c r="BA164" s="146"/>
      <c r="BB164" s="148">
        <f>L164+L165+N164</f>
        <v>1</v>
      </c>
      <c r="BC164" s="148">
        <f>T164+T165+V164</f>
        <v>1</v>
      </c>
    </row>
    <row r="165" spans="1:55" s="145" customFormat="1" ht="20.100000000000001" customHeight="1" x14ac:dyDescent="0.25">
      <c r="A165" s="108"/>
      <c r="B165" s="2"/>
      <c r="C165" s="124"/>
      <c r="D165" s="606"/>
      <c r="E165" s="172"/>
      <c r="F165" s="173"/>
      <c r="G165" s="173"/>
      <c r="H165" s="181"/>
      <c r="I165" s="173"/>
      <c r="J165" s="173"/>
      <c r="K165" s="178" t="s">
        <v>77</v>
      </c>
      <c r="L165" s="177">
        <v>0.25</v>
      </c>
      <c r="M165" s="174"/>
      <c r="N165" s="175"/>
      <c r="O165" s="177"/>
      <c r="P165" s="177"/>
      <c r="Q165" s="146"/>
      <c r="R165" s="178"/>
      <c r="S165" s="174" t="s">
        <v>80</v>
      </c>
      <c r="T165" s="179">
        <v>0.25</v>
      </c>
      <c r="U165" s="178"/>
      <c r="V165" s="176"/>
      <c r="W165" s="177"/>
      <c r="X165" s="177"/>
      <c r="Y165" s="181"/>
      <c r="Z165" s="182"/>
      <c r="AA165" s="185"/>
      <c r="AB165" s="185"/>
      <c r="AC165" s="184"/>
      <c r="AD165" s="182"/>
      <c r="AE165" s="190"/>
      <c r="AF165" s="190"/>
      <c r="AG165" s="190"/>
      <c r="AH165" s="190"/>
      <c r="AI165" s="190"/>
      <c r="AJ165" s="190"/>
      <c r="AK165" s="190" t="s">
        <v>39</v>
      </c>
      <c r="AL165" s="190"/>
      <c r="AM165" s="190"/>
      <c r="AN165" s="190"/>
      <c r="AO165" s="185"/>
      <c r="AP165" s="185"/>
      <c r="AQ165" s="185"/>
      <c r="AR165" s="185" t="s">
        <v>32</v>
      </c>
      <c r="AS165" s="185"/>
      <c r="AT165" s="185"/>
      <c r="AU165" s="185"/>
      <c r="AV165" s="183"/>
      <c r="AW165" s="184"/>
      <c r="AY165" s="146"/>
      <c r="AZ165" s="147"/>
      <c r="BA165" s="146"/>
      <c r="BB165" s="148"/>
      <c r="BC165" s="148"/>
    </row>
    <row r="166" spans="1:55" s="145" customFormat="1" ht="20.100000000000001" customHeight="1" x14ac:dyDescent="0.25">
      <c r="A166" s="25" t="s">
        <v>376</v>
      </c>
      <c r="B166" s="52"/>
      <c r="C166" s="123" t="s">
        <v>868</v>
      </c>
      <c r="D166" s="461"/>
      <c r="E166" s="159" t="s">
        <v>324</v>
      </c>
      <c r="F166" s="160"/>
      <c r="G166" s="160" t="s">
        <v>281</v>
      </c>
      <c r="H166" s="167" t="s">
        <v>32</v>
      </c>
      <c r="I166" s="160">
        <v>3</v>
      </c>
      <c r="J166" s="160">
        <v>1</v>
      </c>
      <c r="K166" s="165" t="s">
        <v>742</v>
      </c>
      <c r="L166" s="163">
        <v>0.4</v>
      </c>
      <c r="M166" s="608" t="s">
        <v>675</v>
      </c>
      <c r="N166" s="610">
        <v>0.4</v>
      </c>
      <c r="O166" s="163"/>
      <c r="P166" s="163"/>
      <c r="Q166" s="164" t="s">
        <v>39</v>
      </c>
      <c r="R166" s="165" t="s">
        <v>9</v>
      </c>
      <c r="S166" s="161" t="s">
        <v>80</v>
      </c>
      <c r="T166" s="162">
        <v>0.4</v>
      </c>
      <c r="U166" s="165" t="s">
        <v>675</v>
      </c>
      <c r="V166" s="162">
        <v>0.4</v>
      </c>
      <c r="W166" s="163"/>
      <c r="X166" s="163"/>
      <c r="Y166" s="167" t="s">
        <v>39</v>
      </c>
      <c r="Z166" s="59">
        <v>12</v>
      </c>
      <c r="AA166" s="60"/>
      <c r="AB166" s="60">
        <v>12</v>
      </c>
      <c r="AC166" s="61">
        <v>6</v>
      </c>
      <c r="AD166" s="59"/>
      <c r="AE166" s="188"/>
      <c r="AF166" s="188"/>
      <c r="AG166" s="188"/>
      <c r="AH166" s="188"/>
      <c r="AI166" s="188"/>
      <c r="AJ166" s="188"/>
      <c r="AK166" s="188"/>
      <c r="AL166" s="188"/>
      <c r="AM166" s="188"/>
      <c r="AN166" s="188"/>
      <c r="AO166" s="60"/>
      <c r="AP166" s="60"/>
      <c r="AQ166" s="60"/>
      <c r="AR166" s="60" t="s">
        <v>32</v>
      </c>
      <c r="AS166" s="60"/>
      <c r="AT166" s="60"/>
      <c r="AU166" s="60"/>
      <c r="AV166" s="69"/>
      <c r="AW166" s="61"/>
      <c r="AY166" s="146">
        <f>SUM(Z166:AC166)</f>
        <v>30</v>
      </c>
      <c r="AZ166" s="147">
        <f>AY166/I166</f>
        <v>10</v>
      </c>
      <c r="BA166" s="146"/>
      <c r="BB166" s="148">
        <f>L166+L167+N166</f>
        <v>1</v>
      </c>
      <c r="BC166" s="148">
        <f>T166+T167+V166</f>
        <v>1</v>
      </c>
    </row>
    <row r="167" spans="1:55" s="145" customFormat="1" ht="20.100000000000001" customHeight="1" x14ac:dyDescent="0.25">
      <c r="A167" s="26"/>
      <c r="B167" s="53"/>
      <c r="C167" s="626"/>
      <c r="D167" s="99"/>
      <c r="E167" s="149"/>
      <c r="F167" s="150"/>
      <c r="G167" s="150"/>
      <c r="H167" s="151"/>
      <c r="I167" s="150"/>
      <c r="J167" s="150"/>
      <c r="K167" s="156" t="s">
        <v>146</v>
      </c>
      <c r="L167" s="154">
        <v>0.2</v>
      </c>
      <c r="M167" s="609"/>
      <c r="N167" s="611"/>
      <c r="O167" s="154"/>
      <c r="P167" s="154"/>
      <c r="Q167" s="155"/>
      <c r="R167" s="156"/>
      <c r="S167" s="152" t="s">
        <v>80</v>
      </c>
      <c r="T167" s="153">
        <v>0.2</v>
      </c>
      <c r="U167" s="156"/>
      <c r="V167" s="153"/>
      <c r="W167" s="154"/>
      <c r="X167" s="154"/>
      <c r="Y167" s="151"/>
      <c r="Z167" s="62"/>
      <c r="AA167" s="63"/>
      <c r="AB167" s="63"/>
      <c r="AC167" s="64"/>
      <c r="AD167" s="62"/>
      <c r="AE167" s="189"/>
      <c r="AF167" s="189"/>
      <c r="AG167" s="189"/>
      <c r="AH167" s="189"/>
      <c r="AI167" s="189"/>
      <c r="AJ167" s="189"/>
      <c r="AK167" s="189"/>
      <c r="AL167" s="189"/>
      <c r="AM167" s="189"/>
      <c r="AN167" s="189"/>
      <c r="AO167" s="63"/>
      <c r="AP167" s="63"/>
      <c r="AQ167" s="63"/>
      <c r="AR167" s="63" t="s">
        <v>32</v>
      </c>
      <c r="AS167" s="63"/>
      <c r="AT167" s="63"/>
      <c r="AU167" s="63"/>
      <c r="AV167" s="70"/>
      <c r="AW167" s="64"/>
      <c r="AY167" s="146"/>
      <c r="AZ167" s="147"/>
      <c r="BA167" s="146"/>
      <c r="BB167" s="148"/>
      <c r="BC167" s="148"/>
    </row>
    <row r="168" spans="1:55" s="145" customFormat="1" ht="20.100000000000001" customHeight="1" x14ac:dyDescent="0.25">
      <c r="A168" s="25" t="s">
        <v>764</v>
      </c>
      <c r="B168" s="52"/>
      <c r="C168" s="123" t="s">
        <v>870</v>
      </c>
      <c r="D168" s="461"/>
      <c r="E168" s="159" t="s">
        <v>325</v>
      </c>
      <c r="F168" s="160"/>
      <c r="G168" s="160" t="s">
        <v>282</v>
      </c>
      <c r="H168" s="167" t="s">
        <v>32</v>
      </c>
      <c r="I168" s="160">
        <v>6</v>
      </c>
      <c r="J168" s="160">
        <v>2</v>
      </c>
      <c r="K168" s="165" t="s">
        <v>146</v>
      </c>
      <c r="L168" s="163">
        <v>0.5</v>
      </c>
      <c r="M168" s="608"/>
      <c r="N168" s="610"/>
      <c r="O168" s="163"/>
      <c r="P168" s="163"/>
      <c r="Q168" s="164" t="s">
        <v>39</v>
      </c>
      <c r="R168" s="165" t="s">
        <v>80</v>
      </c>
      <c r="S168" s="161"/>
      <c r="T168" s="169"/>
      <c r="U168" s="165"/>
      <c r="V168" s="162"/>
      <c r="W168" s="163"/>
      <c r="X168" s="163"/>
      <c r="Y168" s="167" t="s">
        <v>39</v>
      </c>
      <c r="Z168" s="59"/>
      <c r="AA168" s="60"/>
      <c r="AB168" s="60"/>
      <c r="AC168" s="61">
        <v>60</v>
      </c>
      <c r="AD168" s="59"/>
      <c r="AE168" s="188"/>
      <c r="AF168" s="188"/>
      <c r="AG168" s="188"/>
      <c r="AH168" s="188"/>
      <c r="AI168" s="188"/>
      <c r="AJ168" s="188"/>
      <c r="AK168" s="188"/>
      <c r="AL168" s="188"/>
      <c r="AM168" s="188"/>
      <c r="AN168" s="188"/>
      <c r="AO168" s="60"/>
      <c r="AP168" s="60"/>
      <c r="AQ168" s="60"/>
      <c r="AR168" s="60" t="s">
        <v>32</v>
      </c>
      <c r="AS168" s="60"/>
      <c r="AT168" s="60"/>
      <c r="AU168" s="60"/>
      <c r="AV168" s="69"/>
      <c r="AW168" s="61"/>
      <c r="AY168" s="146">
        <f>SUM(Z168:AC168)</f>
        <v>60</v>
      </c>
      <c r="AZ168" s="147">
        <f>AY168/I168</f>
        <v>10</v>
      </c>
      <c r="BA168" s="146"/>
      <c r="BB168" s="148">
        <f>L168+L169+N168</f>
        <v>1</v>
      </c>
      <c r="BC168" s="148"/>
    </row>
    <row r="169" spans="1:55" s="145" customFormat="1" ht="20.100000000000001" customHeight="1" x14ac:dyDescent="0.25">
      <c r="A169" s="108"/>
      <c r="B169" s="2"/>
      <c r="C169" s="124"/>
      <c r="D169" s="606"/>
      <c r="E169" s="149"/>
      <c r="F169" s="150"/>
      <c r="G169" s="150"/>
      <c r="H169" s="151"/>
      <c r="I169" s="150"/>
      <c r="J169" s="150"/>
      <c r="K169" s="156" t="s">
        <v>146</v>
      </c>
      <c r="L169" s="154">
        <v>0.5</v>
      </c>
      <c r="M169" s="609"/>
      <c r="N169" s="611"/>
      <c r="O169" s="154"/>
      <c r="P169" s="154"/>
      <c r="Q169" s="155"/>
      <c r="R169" s="156"/>
      <c r="S169" s="152"/>
      <c r="T169" s="171"/>
      <c r="U169" s="156"/>
      <c r="V169" s="153"/>
      <c r="W169" s="154"/>
      <c r="X169" s="154"/>
      <c r="Y169" s="151"/>
      <c r="Z169" s="62"/>
      <c r="AA169" s="63"/>
      <c r="AB169" s="63"/>
      <c r="AC169" s="64"/>
      <c r="AD169" s="62"/>
      <c r="AE169" s="189"/>
      <c r="AF169" s="189"/>
      <c r="AG169" s="189"/>
      <c r="AH169" s="189"/>
      <c r="AI169" s="189"/>
      <c r="AJ169" s="189"/>
      <c r="AK169" s="189"/>
      <c r="AL169" s="189"/>
      <c r="AM169" s="189"/>
      <c r="AN169" s="189"/>
      <c r="AO169" s="63"/>
      <c r="AP169" s="63"/>
      <c r="AQ169" s="63"/>
      <c r="AR169" s="63" t="s">
        <v>32</v>
      </c>
      <c r="AS169" s="63"/>
      <c r="AT169" s="63"/>
      <c r="AU169" s="63"/>
      <c r="AV169" s="70"/>
      <c r="AW169" s="64"/>
      <c r="AY169" s="146"/>
      <c r="AZ169" s="147"/>
      <c r="BA169" s="146"/>
      <c r="BB169" s="148"/>
      <c r="BC169" s="148"/>
    </row>
    <row r="170" spans="1:55" s="145" customFormat="1" ht="20.100000000000001" customHeight="1" x14ac:dyDescent="0.25">
      <c r="A170" s="25" t="s">
        <v>377</v>
      </c>
      <c r="B170" s="52"/>
      <c r="C170" s="123" t="s">
        <v>866</v>
      </c>
      <c r="D170" s="461"/>
      <c r="E170" s="159" t="s">
        <v>473</v>
      </c>
      <c r="F170" s="160"/>
      <c r="G170" s="160" t="s">
        <v>283</v>
      </c>
      <c r="H170" s="167" t="s">
        <v>32</v>
      </c>
      <c r="I170" s="160">
        <v>6</v>
      </c>
      <c r="J170" s="160">
        <v>2</v>
      </c>
      <c r="K170" s="165" t="s">
        <v>77</v>
      </c>
      <c r="L170" s="365">
        <v>0.25</v>
      </c>
      <c r="M170" s="608" t="s">
        <v>675</v>
      </c>
      <c r="N170" s="610">
        <v>0.5</v>
      </c>
      <c r="O170" s="163"/>
      <c r="P170" s="163"/>
      <c r="Q170" s="164" t="s">
        <v>39</v>
      </c>
      <c r="R170" s="165" t="s">
        <v>9</v>
      </c>
      <c r="S170" s="161" t="s">
        <v>80</v>
      </c>
      <c r="T170" s="162">
        <v>0.25</v>
      </c>
      <c r="U170" s="165" t="s">
        <v>675</v>
      </c>
      <c r="V170" s="162">
        <v>0.5</v>
      </c>
      <c r="W170" s="163"/>
      <c r="X170" s="163"/>
      <c r="Y170" s="167" t="s">
        <v>39</v>
      </c>
      <c r="Z170" s="59">
        <v>18</v>
      </c>
      <c r="AA170" s="60"/>
      <c r="AB170" s="60">
        <v>6</v>
      </c>
      <c r="AC170" s="61">
        <v>30</v>
      </c>
      <c r="AD170" s="59"/>
      <c r="AE170" s="188"/>
      <c r="AF170" s="188" t="s">
        <v>32</v>
      </c>
      <c r="AG170" s="188"/>
      <c r="AH170" s="188"/>
      <c r="AI170" s="188"/>
      <c r="AJ170" s="188"/>
      <c r="AK170" s="188"/>
      <c r="AL170" s="188"/>
      <c r="AM170" s="188"/>
      <c r="AN170" s="188"/>
      <c r="AO170" s="60"/>
      <c r="AP170" s="60"/>
      <c r="AQ170" s="60"/>
      <c r="AR170" s="60"/>
      <c r="AS170" s="60"/>
      <c r="AT170" s="60"/>
      <c r="AU170" s="60"/>
      <c r="AV170" s="69"/>
      <c r="AW170" s="61"/>
      <c r="AY170" s="146">
        <f>SUM(Z170:AC170)</f>
        <v>54</v>
      </c>
      <c r="AZ170" s="147">
        <f>AY170/I170</f>
        <v>9</v>
      </c>
      <c r="BA170" s="146"/>
      <c r="BB170" s="148">
        <f>L170+L171+L172+N170</f>
        <v>1</v>
      </c>
      <c r="BC170" s="148">
        <f>T170+T171+T172+V170</f>
        <v>1</v>
      </c>
    </row>
    <row r="171" spans="1:55" s="145" customFormat="1" ht="20.100000000000001" customHeight="1" x14ac:dyDescent="0.25">
      <c r="A171" s="24"/>
      <c r="B171" s="54"/>
      <c r="C171" s="124"/>
      <c r="D171" s="606"/>
      <c r="E171" s="172"/>
      <c r="F171" s="173"/>
      <c r="G171" s="173"/>
      <c r="H171" s="181"/>
      <c r="I171" s="173"/>
      <c r="J171" s="173"/>
      <c r="K171" s="178" t="s">
        <v>77</v>
      </c>
      <c r="L171" s="378">
        <v>0.2</v>
      </c>
      <c r="M171" s="174"/>
      <c r="N171" s="175"/>
      <c r="O171" s="177"/>
      <c r="P171" s="177"/>
      <c r="Q171" s="146"/>
      <c r="R171" s="178"/>
      <c r="S171" s="174" t="s">
        <v>80</v>
      </c>
      <c r="T171" s="176">
        <v>0.2</v>
      </c>
      <c r="U171" s="178"/>
      <c r="V171" s="176"/>
      <c r="W171" s="177"/>
      <c r="X171" s="177"/>
      <c r="Y171" s="181"/>
      <c r="Z171" s="182"/>
      <c r="AA171" s="185"/>
      <c r="AB171" s="185"/>
      <c r="AC171" s="184"/>
      <c r="AD171" s="182"/>
      <c r="AE171" s="190"/>
      <c r="AF171" s="190" t="s">
        <v>32</v>
      </c>
      <c r="AG171" s="190"/>
      <c r="AH171" s="190"/>
      <c r="AI171" s="190"/>
      <c r="AJ171" s="190"/>
      <c r="AK171" s="190"/>
      <c r="AL171" s="190"/>
      <c r="AM171" s="190"/>
      <c r="AN171" s="190"/>
      <c r="AO171" s="185"/>
      <c r="AP171" s="185"/>
      <c r="AQ171" s="185"/>
      <c r="AR171" s="185"/>
      <c r="AS171" s="185"/>
      <c r="AT171" s="185"/>
      <c r="AU171" s="185"/>
      <c r="AV171" s="183"/>
      <c r="AW171" s="184"/>
      <c r="AY171" s="146"/>
      <c r="AZ171" s="147"/>
      <c r="BA171" s="146"/>
      <c r="BB171" s="148"/>
      <c r="BC171" s="148"/>
    </row>
    <row r="172" spans="1:55" s="145" customFormat="1" ht="20.100000000000001" customHeight="1" x14ac:dyDescent="0.25">
      <c r="A172" s="109"/>
      <c r="B172" s="110"/>
      <c r="C172" s="118"/>
      <c r="D172" s="462"/>
      <c r="E172" s="149"/>
      <c r="F172" s="150"/>
      <c r="G172" s="150"/>
      <c r="H172" s="151"/>
      <c r="I172" s="150"/>
      <c r="J172" s="150"/>
      <c r="K172" s="156" t="s">
        <v>146</v>
      </c>
      <c r="L172" s="367">
        <v>0.05</v>
      </c>
      <c r="M172" s="609"/>
      <c r="N172" s="611"/>
      <c r="O172" s="154"/>
      <c r="P172" s="154"/>
      <c r="Q172" s="155"/>
      <c r="R172" s="156"/>
      <c r="S172" s="152" t="s">
        <v>80</v>
      </c>
      <c r="T172" s="153">
        <v>0.05</v>
      </c>
      <c r="U172" s="156"/>
      <c r="V172" s="153"/>
      <c r="W172" s="154"/>
      <c r="X172" s="154"/>
      <c r="Y172" s="151"/>
      <c r="Z172" s="62"/>
      <c r="AA172" s="63"/>
      <c r="AB172" s="63"/>
      <c r="AC172" s="64"/>
      <c r="AD172" s="62"/>
      <c r="AE172" s="189"/>
      <c r="AF172" s="189" t="s">
        <v>32</v>
      </c>
      <c r="AG172" s="189"/>
      <c r="AH172" s="189"/>
      <c r="AI172" s="189"/>
      <c r="AJ172" s="189"/>
      <c r="AK172" s="189"/>
      <c r="AL172" s="189"/>
      <c r="AM172" s="189"/>
      <c r="AN172" s="189"/>
      <c r="AO172" s="63"/>
      <c r="AP172" s="63"/>
      <c r="AQ172" s="63"/>
      <c r="AR172" s="63"/>
      <c r="AS172" s="63"/>
      <c r="AT172" s="63"/>
      <c r="AU172" s="63"/>
      <c r="AV172" s="70"/>
      <c r="AW172" s="64"/>
      <c r="AY172" s="146"/>
      <c r="AZ172" s="147"/>
      <c r="BA172" s="146"/>
      <c r="BB172" s="148"/>
      <c r="BC172" s="148"/>
    </row>
    <row r="173" spans="1:55" s="145" customFormat="1" ht="20.100000000000001" customHeight="1" x14ac:dyDescent="0.25">
      <c r="A173" s="495" t="s">
        <v>892</v>
      </c>
      <c r="B173" s="52"/>
      <c r="C173" s="123" t="s">
        <v>871</v>
      </c>
      <c r="D173" s="101"/>
      <c r="E173" s="496" t="s">
        <v>467</v>
      </c>
      <c r="F173" s="160"/>
      <c r="G173" s="497" t="s">
        <v>835</v>
      </c>
      <c r="H173" s="497" t="s">
        <v>39</v>
      </c>
      <c r="I173" s="160">
        <v>6</v>
      </c>
      <c r="J173" s="160">
        <v>2</v>
      </c>
      <c r="K173" s="165" t="s">
        <v>77</v>
      </c>
      <c r="L173" s="163">
        <v>0.15</v>
      </c>
      <c r="M173" s="608" t="s">
        <v>675</v>
      </c>
      <c r="N173" s="610">
        <v>0.6</v>
      </c>
      <c r="O173" s="163"/>
      <c r="P173" s="163"/>
      <c r="Q173" s="164" t="s">
        <v>39</v>
      </c>
      <c r="R173" s="165" t="s">
        <v>9</v>
      </c>
      <c r="S173" s="161" t="s">
        <v>9</v>
      </c>
      <c r="T173" s="170"/>
      <c r="U173" s="165" t="s">
        <v>675</v>
      </c>
      <c r="V173" s="162">
        <v>0.75</v>
      </c>
      <c r="W173" s="163"/>
      <c r="X173" s="163"/>
      <c r="Y173" s="167" t="s">
        <v>39</v>
      </c>
      <c r="Z173" s="59">
        <v>18</v>
      </c>
      <c r="AA173" s="60"/>
      <c r="AB173" s="60">
        <v>22.5</v>
      </c>
      <c r="AC173" s="61">
        <v>14</v>
      </c>
      <c r="AD173" s="59"/>
      <c r="AE173" s="188"/>
      <c r="AF173" s="188"/>
      <c r="AG173" s="188"/>
      <c r="AH173" s="188"/>
      <c r="AI173" s="188"/>
      <c r="AJ173" s="188"/>
      <c r="AK173" s="188"/>
      <c r="AL173" s="188"/>
      <c r="AM173" s="188"/>
      <c r="AN173" s="188"/>
      <c r="AO173" s="60"/>
      <c r="AP173" s="60"/>
      <c r="AQ173" s="60"/>
      <c r="AR173" s="395"/>
      <c r="AS173" s="60"/>
      <c r="AT173" s="60"/>
      <c r="AU173" s="60"/>
      <c r="AV173" s="69"/>
      <c r="AW173" s="61"/>
      <c r="AY173" s="146">
        <f>SUM(Z173:AC173)</f>
        <v>54.5</v>
      </c>
      <c r="AZ173" s="147">
        <f>AY173/I173</f>
        <v>9.0833333333333339</v>
      </c>
      <c r="BA173" s="146"/>
      <c r="BB173" s="148">
        <f>L173+L174+N173</f>
        <v>1</v>
      </c>
      <c r="BC173" s="148">
        <f>T173+T174+V173</f>
        <v>1</v>
      </c>
    </row>
    <row r="174" spans="1:55" s="145" customFormat="1" ht="20.100000000000001" customHeight="1" x14ac:dyDescent="0.25">
      <c r="A174" s="108"/>
      <c r="B174" s="2"/>
      <c r="C174" s="124"/>
      <c r="D174" s="606"/>
      <c r="E174" s="393"/>
      <c r="F174" s="150"/>
      <c r="G174" s="150"/>
      <c r="H174" s="150"/>
      <c r="I174" s="150"/>
      <c r="J174" s="150"/>
      <c r="K174" s="156" t="s">
        <v>900</v>
      </c>
      <c r="L174" s="154">
        <v>0.25</v>
      </c>
      <c r="M174" s="609"/>
      <c r="N174" s="611"/>
      <c r="O174" s="154"/>
      <c r="P174" s="154"/>
      <c r="Q174" s="155"/>
      <c r="R174" s="156"/>
      <c r="S174" s="152" t="s">
        <v>80</v>
      </c>
      <c r="T174" s="157">
        <v>0.25</v>
      </c>
      <c r="U174" s="156"/>
      <c r="V174" s="153"/>
      <c r="W174" s="154"/>
      <c r="X174" s="154"/>
      <c r="Y174" s="151"/>
      <c r="Z174" s="62"/>
      <c r="AA174" s="63"/>
      <c r="AB174" s="63"/>
      <c r="AC174" s="64"/>
      <c r="AD174" s="62"/>
      <c r="AE174" s="189"/>
      <c r="AF174" s="189"/>
      <c r="AG174" s="189"/>
      <c r="AH174" s="189"/>
      <c r="AI174" s="189"/>
      <c r="AJ174" s="189"/>
      <c r="AK174" s="189"/>
      <c r="AL174" s="189"/>
      <c r="AM174" s="189"/>
      <c r="AN174" s="189"/>
      <c r="AO174" s="63"/>
      <c r="AP174" s="63"/>
      <c r="AQ174" s="63"/>
      <c r="AR174" s="399"/>
      <c r="AS174" s="63"/>
      <c r="AT174" s="63"/>
      <c r="AU174" s="63"/>
      <c r="AV174" s="70"/>
      <c r="AW174" s="64"/>
      <c r="AY174" s="146"/>
      <c r="AZ174" s="147"/>
      <c r="BA174" s="146"/>
      <c r="BB174" s="148"/>
      <c r="BC174" s="148"/>
    </row>
    <row r="175" spans="1:55" s="145" customFormat="1" ht="20.100000000000001" customHeight="1" x14ac:dyDescent="0.25">
      <c r="A175" s="380" t="s">
        <v>944</v>
      </c>
      <c r="B175" s="449"/>
      <c r="C175" s="123" t="s">
        <v>871</v>
      </c>
      <c r="D175" s="461"/>
      <c r="E175" s="392" t="s">
        <v>378</v>
      </c>
      <c r="F175" s="160"/>
      <c r="G175" s="160" t="s">
        <v>379</v>
      </c>
      <c r="H175" s="470" t="s">
        <v>32</v>
      </c>
      <c r="I175" s="173">
        <v>6</v>
      </c>
      <c r="J175" s="173">
        <v>2</v>
      </c>
      <c r="K175" s="420" t="s">
        <v>146</v>
      </c>
      <c r="L175" s="387">
        <v>0.4</v>
      </c>
      <c r="M175" s="430" t="s">
        <v>675</v>
      </c>
      <c r="N175" s="431">
        <v>0.4</v>
      </c>
      <c r="O175" s="405"/>
      <c r="P175" s="405"/>
      <c r="Q175" s="406" t="s">
        <v>39</v>
      </c>
      <c r="R175" s="403" t="s">
        <v>9</v>
      </c>
      <c r="S175" s="370" t="s">
        <v>80</v>
      </c>
      <c r="T175" s="384">
        <v>0.4</v>
      </c>
      <c r="U175" s="403" t="s">
        <v>32</v>
      </c>
      <c r="V175" s="384">
        <v>0.4</v>
      </c>
      <c r="W175" s="405"/>
      <c r="X175" s="405"/>
      <c r="Y175" s="432" t="s">
        <v>39</v>
      </c>
      <c r="Z175" s="182">
        <v>6</v>
      </c>
      <c r="AA175" s="185"/>
      <c r="AB175" s="185">
        <v>9</v>
      </c>
      <c r="AC175" s="61">
        <v>30</v>
      </c>
      <c r="AD175" s="182"/>
      <c r="AE175" s="190"/>
      <c r="AF175" s="190"/>
      <c r="AG175" s="190"/>
      <c r="AH175" s="190"/>
      <c r="AI175" s="190"/>
      <c r="AJ175" s="190"/>
      <c r="AK175" s="190"/>
      <c r="AL175" s="190"/>
      <c r="AM175" s="190"/>
      <c r="AN175" s="190"/>
      <c r="AO175" s="185"/>
      <c r="AP175" s="185"/>
      <c r="AQ175" s="185"/>
      <c r="AR175" s="489" t="s">
        <v>32</v>
      </c>
      <c r="AS175" s="185"/>
      <c r="AT175" s="185"/>
      <c r="AU175" s="185"/>
      <c r="AV175" s="183"/>
      <c r="AW175" s="184"/>
      <c r="AY175" s="146">
        <f>SUM(Z175:AC175)</f>
        <v>45</v>
      </c>
      <c r="AZ175" s="147">
        <f>AY175/I175</f>
        <v>7.5</v>
      </c>
      <c r="BA175" s="146"/>
      <c r="BB175" s="148">
        <f>L175+L176+N175</f>
        <v>1</v>
      </c>
      <c r="BC175" s="148">
        <f>T175+T176+V175</f>
        <v>1</v>
      </c>
    </row>
    <row r="176" spans="1:55" s="145" customFormat="1" ht="20.100000000000001" customHeight="1" x14ac:dyDescent="0.25">
      <c r="A176" s="493"/>
      <c r="B176" s="494"/>
      <c r="C176" s="118"/>
      <c r="D176" s="462"/>
      <c r="E176" s="498"/>
      <c r="F176" s="150"/>
      <c r="G176" s="150"/>
      <c r="H176" s="411"/>
      <c r="I176" s="150"/>
      <c r="J176" s="150"/>
      <c r="K176" s="410" t="s">
        <v>77</v>
      </c>
      <c r="L176" s="414">
        <v>0.2</v>
      </c>
      <c r="M176" s="371"/>
      <c r="N176" s="409"/>
      <c r="O176" s="368"/>
      <c r="P176" s="368"/>
      <c r="Q176" s="374"/>
      <c r="R176" s="410"/>
      <c r="S176" s="371" t="s">
        <v>80</v>
      </c>
      <c r="T176" s="385">
        <v>0.2</v>
      </c>
      <c r="U176" s="410"/>
      <c r="V176" s="454"/>
      <c r="W176" s="368"/>
      <c r="X176" s="368"/>
      <c r="Y176" s="411"/>
      <c r="Z176" s="62"/>
      <c r="AA176" s="63"/>
      <c r="AB176" s="63"/>
      <c r="AC176" s="64"/>
      <c r="AD176" s="62"/>
      <c r="AE176" s="189"/>
      <c r="AF176" s="189"/>
      <c r="AG176" s="189"/>
      <c r="AH176" s="189"/>
      <c r="AI176" s="189"/>
      <c r="AJ176" s="189"/>
      <c r="AK176" s="189"/>
      <c r="AL176" s="189"/>
      <c r="AM176" s="189"/>
      <c r="AN176" s="189"/>
      <c r="AO176" s="63"/>
      <c r="AP176" s="63"/>
      <c r="AQ176" s="63"/>
      <c r="AR176" s="416" t="s">
        <v>32</v>
      </c>
      <c r="AS176" s="63"/>
      <c r="AT176" s="63"/>
      <c r="AU176" s="63"/>
      <c r="AV176" s="70"/>
      <c r="AW176" s="64"/>
      <c r="AY176" s="146"/>
      <c r="AZ176" s="147"/>
      <c r="BA176" s="146"/>
      <c r="BB176" s="148"/>
      <c r="BC176" s="148"/>
    </row>
    <row r="177" spans="1:55" s="145" customFormat="1" ht="20.100000000000001" customHeight="1" x14ac:dyDescent="0.25">
      <c r="A177" s="25" t="s">
        <v>393</v>
      </c>
      <c r="B177" s="52"/>
      <c r="C177" s="123" t="s">
        <v>868</v>
      </c>
      <c r="D177" s="461"/>
      <c r="E177" s="159" t="s">
        <v>719</v>
      </c>
      <c r="F177" s="160"/>
      <c r="G177" s="160" t="s">
        <v>284</v>
      </c>
      <c r="H177" s="167" t="s">
        <v>32</v>
      </c>
      <c r="I177" s="160">
        <v>6</v>
      </c>
      <c r="J177" s="160">
        <v>2</v>
      </c>
      <c r="K177" s="165" t="s">
        <v>11</v>
      </c>
      <c r="L177" s="163">
        <v>0.25</v>
      </c>
      <c r="M177" s="608" t="s">
        <v>683</v>
      </c>
      <c r="N177" s="610">
        <v>0.5</v>
      </c>
      <c r="O177" s="163">
        <v>0</v>
      </c>
      <c r="P177" s="163">
        <v>0.75</v>
      </c>
      <c r="Q177" s="164"/>
      <c r="R177" s="165" t="s">
        <v>9</v>
      </c>
      <c r="S177" s="161" t="s">
        <v>80</v>
      </c>
      <c r="T177" s="162">
        <v>0.25</v>
      </c>
      <c r="U177" s="165" t="s">
        <v>683</v>
      </c>
      <c r="V177" s="162">
        <v>0.5</v>
      </c>
      <c r="W177" s="163">
        <v>0</v>
      </c>
      <c r="X177" s="163">
        <v>0.75</v>
      </c>
      <c r="Y177" s="167"/>
      <c r="Z177" s="59">
        <v>15</v>
      </c>
      <c r="AA177" s="60"/>
      <c r="AB177" s="60">
        <v>24</v>
      </c>
      <c r="AC177" s="61">
        <v>18</v>
      </c>
      <c r="AD177" s="59"/>
      <c r="AE177" s="188"/>
      <c r="AF177" s="188"/>
      <c r="AG177" s="188"/>
      <c r="AH177" s="188"/>
      <c r="AI177" s="188"/>
      <c r="AJ177" s="188"/>
      <c r="AK177" s="188"/>
      <c r="AL177" s="188"/>
      <c r="AM177" s="188"/>
      <c r="AN177" s="188"/>
      <c r="AO177" s="60" t="s">
        <v>32</v>
      </c>
      <c r="AP177" s="60"/>
      <c r="AQ177" s="60"/>
      <c r="AR177" s="60"/>
      <c r="AS177" s="60"/>
      <c r="AT177" s="60"/>
      <c r="AU177" s="60"/>
      <c r="AV177" s="69"/>
      <c r="AW177" s="61"/>
      <c r="AY177" s="146">
        <f>SUM(Z177:AC177)</f>
        <v>57</v>
      </c>
      <c r="AZ177" s="147">
        <f>AY177/I177</f>
        <v>9.5</v>
      </c>
      <c r="BA177" s="146"/>
      <c r="BB177" s="148">
        <f>L177+L178+N177</f>
        <v>1</v>
      </c>
      <c r="BC177" s="148">
        <f>T177+T178+V177</f>
        <v>1</v>
      </c>
    </row>
    <row r="178" spans="1:55" s="145" customFormat="1" ht="20.100000000000001" customHeight="1" x14ac:dyDescent="0.25">
      <c r="A178" s="26"/>
      <c r="B178" s="53"/>
      <c r="C178" s="118"/>
      <c r="D178" s="462"/>
      <c r="E178" s="149"/>
      <c r="F178" s="150"/>
      <c r="G178" s="150"/>
      <c r="H178" s="151"/>
      <c r="I178" s="150"/>
      <c r="J178" s="150"/>
      <c r="K178" s="156" t="s">
        <v>8</v>
      </c>
      <c r="L178" s="154">
        <v>0.25</v>
      </c>
      <c r="M178" s="609"/>
      <c r="N178" s="611"/>
      <c r="O178" s="154">
        <v>0.25</v>
      </c>
      <c r="P178" s="154"/>
      <c r="Q178" s="155"/>
      <c r="R178" s="156"/>
      <c r="S178" s="152" t="s">
        <v>80</v>
      </c>
      <c r="T178" s="153">
        <v>0.25</v>
      </c>
      <c r="U178" s="156"/>
      <c r="V178" s="153"/>
      <c r="W178" s="154">
        <v>0.25</v>
      </c>
      <c r="X178" s="154"/>
      <c r="Y178" s="151"/>
      <c r="Z178" s="62"/>
      <c r="AA178" s="63"/>
      <c r="AB178" s="63"/>
      <c r="AC178" s="64"/>
      <c r="AD178" s="62"/>
      <c r="AE178" s="189"/>
      <c r="AF178" s="189"/>
      <c r="AG178" s="189"/>
      <c r="AH178" s="189"/>
      <c r="AI178" s="189"/>
      <c r="AJ178" s="189"/>
      <c r="AK178" s="189"/>
      <c r="AL178" s="189"/>
      <c r="AM178" s="189"/>
      <c r="AN178" s="189"/>
      <c r="AO178" s="63" t="s">
        <v>32</v>
      </c>
      <c r="AP178" s="63"/>
      <c r="AQ178" s="63"/>
      <c r="AR178" s="63"/>
      <c r="AS178" s="63"/>
      <c r="AT178" s="63"/>
      <c r="AU178" s="63"/>
      <c r="AV178" s="70"/>
      <c r="AW178" s="64"/>
      <c r="AY178" s="146"/>
      <c r="AZ178" s="147"/>
      <c r="BA178" s="146"/>
      <c r="BB178" s="148"/>
      <c r="BC178" s="148"/>
    </row>
    <row r="179" spans="1:55" s="145" customFormat="1" ht="20.100000000000001" customHeight="1" x14ac:dyDescent="0.25">
      <c r="A179" s="24"/>
      <c r="B179" s="54"/>
      <c r="C179" s="123" t="s">
        <v>871</v>
      </c>
      <c r="D179" s="606"/>
      <c r="E179" s="159" t="s">
        <v>912</v>
      </c>
      <c r="F179" s="173"/>
      <c r="G179" s="173" t="s">
        <v>911</v>
      </c>
      <c r="H179" s="181" t="s">
        <v>32</v>
      </c>
      <c r="I179" s="173">
        <v>9</v>
      </c>
      <c r="J179" s="173">
        <v>3</v>
      </c>
      <c r="K179" s="178"/>
      <c r="L179" s="177"/>
      <c r="M179" s="174"/>
      <c r="N179" s="175"/>
      <c r="O179" s="177"/>
      <c r="P179" s="177"/>
      <c r="Q179" s="146"/>
      <c r="R179" s="178"/>
      <c r="S179" s="174"/>
      <c r="T179" s="177"/>
      <c r="U179" s="178"/>
      <c r="V179" s="176"/>
      <c r="W179" s="177"/>
      <c r="X179" s="177"/>
      <c r="Y179" s="167"/>
      <c r="Z179" s="59"/>
      <c r="AA179" s="185"/>
      <c r="AB179" s="185"/>
      <c r="AC179" s="183"/>
      <c r="AD179" s="182"/>
      <c r="AE179" s="190"/>
      <c r="AF179" s="190"/>
      <c r="AG179" s="190"/>
      <c r="AH179" s="190"/>
      <c r="AI179" s="190"/>
      <c r="AJ179" s="190"/>
      <c r="AK179" s="190"/>
      <c r="AL179" s="190"/>
      <c r="AM179" s="190"/>
      <c r="AN179" s="190"/>
      <c r="AO179" s="190"/>
      <c r="AP179" s="190"/>
      <c r="AQ179" s="190"/>
      <c r="AR179" s="190"/>
      <c r="AS179" s="185"/>
      <c r="AT179" s="190"/>
      <c r="AU179" s="185"/>
      <c r="AV179" s="183"/>
      <c r="AW179" s="184" t="s">
        <v>32</v>
      </c>
      <c r="AY179" s="146"/>
      <c r="AZ179" s="147"/>
      <c r="BA179" s="146"/>
      <c r="BB179" s="148"/>
      <c r="BC179" s="148"/>
    </row>
    <row r="180" spans="1:55" s="145" customFormat="1" ht="20.100000000000001" customHeight="1" x14ac:dyDescent="0.25">
      <c r="A180" s="24"/>
      <c r="B180" s="54"/>
      <c r="C180" s="124"/>
      <c r="D180" s="606"/>
      <c r="E180" s="288"/>
      <c r="F180" s="173"/>
      <c r="G180" s="173"/>
      <c r="H180" s="181"/>
      <c r="I180" s="173"/>
      <c r="J180" s="173"/>
      <c r="K180" s="178"/>
      <c r="L180" s="177"/>
      <c r="M180" s="174"/>
      <c r="N180" s="175"/>
      <c r="O180" s="177"/>
      <c r="P180" s="177"/>
      <c r="Q180" s="146"/>
      <c r="R180" s="178"/>
      <c r="S180" s="174"/>
      <c r="T180" s="177"/>
      <c r="U180" s="178"/>
      <c r="V180" s="176"/>
      <c r="W180" s="177"/>
      <c r="X180" s="177"/>
      <c r="Y180" s="181"/>
      <c r="Z180" s="182"/>
      <c r="AA180" s="185"/>
      <c r="AB180" s="185"/>
      <c r="AC180" s="183"/>
      <c r="AD180" s="182"/>
      <c r="AE180" s="190"/>
      <c r="AF180" s="190"/>
      <c r="AG180" s="190"/>
      <c r="AH180" s="190"/>
      <c r="AI180" s="190"/>
      <c r="AJ180" s="190"/>
      <c r="AK180" s="190"/>
      <c r="AL180" s="190"/>
      <c r="AM180" s="190"/>
      <c r="AN180" s="190"/>
      <c r="AO180" s="190"/>
      <c r="AP180" s="190"/>
      <c r="AQ180" s="190"/>
      <c r="AR180" s="190"/>
      <c r="AS180" s="185"/>
      <c r="AT180" s="190"/>
      <c r="AU180" s="185"/>
      <c r="AV180" s="183"/>
      <c r="AW180" s="184" t="s">
        <v>32</v>
      </c>
      <c r="AY180" s="146"/>
      <c r="AZ180" s="147"/>
      <c r="BA180" s="146"/>
      <c r="BB180" s="148"/>
      <c r="BC180" s="148"/>
    </row>
    <row r="181" spans="1:55" s="145" customFormat="1" ht="20.100000000000001" customHeight="1" x14ac:dyDescent="0.25">
      <c r="A181" s="25"/>
      <c r="B181" s="52"/>
      <c r="C181" s="117"/>
      <c r="D181" s="461"/>
      <c r="E181" s="159" t="s">
        <v>896</v>
      </c>
      <c r="F181" s="160"/>
      <c r="G181" s="326"/>
      <c r="H181" s="167" t="s">
        <v>32</v>
      </c>
      <c r="I181" s="160">
        <v>3</v>
      </c>
      <c r="J181" s="160">
        <v>1</v>
      </c>
      <c r="K181" s="286" t="s">
        <v>897</v>
      </c>
      <c r="L181" s="163"/>
      <c r="M181" s="608"/>
      <c r="N181" s="610"/>
      <c r="O181" s="163"/>
      <c r="P181" s="163"/>
      <c r="Q181" s="164"/>
      <c r="R181" s="165"/>
      <c r="S181" s="161"/>
      <c r="T181" s="163"/>
      <c r="U181" s="165"/>
      <c r="V181" s="162"/>
      <c r="W181" s="163"/>
      <c r="X181" s="163"/>
      <c r="Y181" s="167"/>
      <c r="Z181" s="59"/>
      <c r="AA181" s="60"/>
      <c r="AB181" s="60"/>
      <c r="AC181" s="69"/>
      <c r="AD181" s="59"/>
      <c r="AE181" s="188"/>
      <c r="AF181" s="188"/>
      <c r="AG181" s="188"/>
      <c r="AH181" s="188"/>
      <c r="AI181" s="188"/>
      <c r="AJ181" s="188"/>
      <c r="AK181" s="188"/>
      <c r="AL181" s="188"/>
      <c r="AM181" s="188"/>
      <c r="AN181" s="188"/>
      <c r="AO181" s="188"/>
      <c r="AP181" s="188"/>
      <c r="AQ181" s="188"/>
      <c r="AR181" s="188"/>
      <c r="AS181" s="60"/>
      <c r="AT181" s="188"/>
      <c r="AU181" s="60"/>
      <c r="AV181" s="69"/>
      <c r="AW181" s="61" t="s">
        <v>32</v>
      </c>
      <c r="AY181" s="146"/>
      <c r="AZ181" s="147"/>
      <c r="BA181" s="146"/>
      <c r="BB181" s="148"/>
      <c r="BC181" s="148"/>
    </row>
    <row r="182" spans="1:55" s="145" customFormat="1" ht="20.100000000000001" customHeight="1" x14ac:dyDescent="0.25">
      <c r="A182" s="26"/>
      <c r="B182" s="53"/>
      <c r="C182" s="118"/>
      <c r="D182" s="462"/>
      <c r="E182" s="289"/>
      <c r="F182" s="150"/>
      <c r="G182" s="150"/>
      <c r="H182" s="151"/>
      <c r="I182" s="150"/>
      <c r="J182" s="150"/>
      <c r="K182" s="156"/>
      <c r="L182" s="154"/>
      <c r="M182" s="609"/>
      <c r="N182" s="611"/>
      <c r="O182" s="154"/>
      <c r="P182" s="154"/>
      <c r="Q182" s="155"/>
      <c r="R182" s="156"/>
      <c r="S182" s="152"/>
      <c r="T182" s="154"/>
      <c r="U182" s="156"/>
      <c r="V182" s="153"/>
      <c r="W182" s="154"/>
      <c r="X182" s="154"/>
      <c r="Y182" s="181"/>
      <c r="Z182" s="182"/>
      <c r="AA182" s="63"/>
      <c r="AB182" s="63"/>
      <c r="AC182" s="70"/>
      <c r="AD182" s="62"/>
      <c r="AE182" s="189"/>
      <c r="AF182" s="189"/>
      <c r="AG182" s="189"/>
      <c r="AH182" s="189"/>
      <c r="AI182" s="189"/>
      <c r="AJ182" s="189"/>
      <c r="AK182" s="189"/>
      <c r="AL182" s="189"/>
      <c r="AM182" s="189"/>
      <c r="AN182" s="189"/>
      <c r="AO182" s="189"/>
      <c r="AP182" s="189"/>
      <c r="AQ182" s="189"/>
      <c r="AR182" s="189"/>
      <c r="AS182" s="63"/>
      <c r="AT182" s="189"/>
      <c r="AU182" s="63"/>
      <c r="AV182" s="70"/>
      <c r="AW182" s="64" t="s">
        <v>32</v>
      </c>
      <c r="AY182" s="146"/>
      <c r="AZ182" s="147"/>
      <c r="BA182" s="146"/>
      <c r="BB182" s="148"/>
      <c r="BC182" s="148"/>
    </row>
    <row r="183" spans="1:55" s="145" customFormat="1" ht="20.100000000000001" customHeight="1" x14ac:dyDescent="0.25">
      <c r="A183" s="545"/>
      <c r="B183" s="546"/>
      <c r="C183" s="505"/>
      <c r="D183" s="547"/>
      <c r="E183" s="505" t="s">
        <v>656</v>
      </c>
      <c r="F183" s="506" t="s">
        <v>154</v>
      </c>
      <c r="G183" s="326" t="s">
        <v>949</v>
      </c>
      <c r="H183" s="326" t="s">
        <v>32</v>
      </c>
      <c r="I183" s="326">
        <v>3</v>
      </c>
      <c r="J183" s="326">
        <v>1</v>
      </c>
      <c r="K183" s="507"/>
      <c r="L183" s="508"/>
      <c r="M183" s="510"/>
      <c r="N183" s="512"/>
      <c r="O183" s="508"/>
      <c r="P183" s="508"/>
      <c r="Q183" s="511" t="s">
        <v>39</v>
      </c>
      <c r="R183" s="507" t="s">
        <v>9</v>
      </c>
      <c r="S183" s="510"/>
      <c r="T183" s="512"/>
      <c r="U183" s="507"/>
      <c r="V183" s="646"/>
      <c r="W183" s="508"/>
      <c r="X183" s="508"/>
      <c r="Y183" s="509" t="s">
        <v>39</v>
      </c>
      <c r="Z183" s="513"/>
      <c r="AA183" s="513"/>
      <c r="AB183" s="513"/>
      <c r="AC183" s="513"/>
      <c r="AD183" s="514"/>
      <c r="AE183" s="515"/>
      <c r="AF183" s="515"/>
      <c r="AG183" s="516"/>
      <c r="AH183" s="516"/>
      <c r="AI183" s="515"/>
      <c r="AJ183" s="515"/>
      <c r="AK183" s="515"/>
      <c r="AL183" s="515"/>
      <c r="AM183" s="515"/>
      <c r="AN183" s="515"/>
      <c r="AO183" s="513"/>
      <c r="AP183" s="513"/>
      <c r="AQ183" s="513"/>
      <c r="AR183" s="513"/>
      <c r="AS183" s="513"/>
      <c r="AT183" s="513"/>
      <c r="AU183" s="513"/>
      <c r="AV183" s="517"/>
      <c r="AW183" s="61"/>
      <c r="AY183" s="146" t="e">
        <f>AY184+AY186</f>
        <v>#REF!</v>
      </c>
      <c r="AZ183" s="147" t="e">
        <f>AY183/I183</f>
        <v>#REF!</v>
      </c>
      <c r="BA183" s="146"/>
      <c r="BB183" s="148"/>
      <c r="BC183" s="148"/>
    </row>
    <row r="184" spans="1:55" s="145" customFormat="1" ht="20.100000000000001" customHeight="1" x14ac:dyDescent="0.25">
      <c r="A184" s="548" t="s">
        <v>551</v>
      </c>
      <c r="B184" s="549"/>
      <c r="C184" s="551"/>
      <c r="D184" s="550"/>
      <c r="E184" s="518" t="s">
        <v>599</v>
      </c>
      <c r="F184" s="519"/>
      <c r="G184" s="519"/>
      <c r="H184" s="519"/>
      <c r="I184" s="519"/>
      <c r="J184" s="519"/>
      <c r="K184" s="520"/>
      <c r="L184" s="521"/>
      <c r="M184" s="523" t="s">
        <v>784</v>
      </c>
      <c r="N184" s="525"/>
      <c r="O184" s="521"/>
      <c r="P184" s="521"/>
      <c r="Q184" s="524"/>
      <c r="R184" s="520"/>
      <c r="S184" s="523" t="s">
        <v>784</v>
      </c>
      <c r="T184" s="525"/>
      <c r="U184" s="520"/>
      <c r="V184" s="647"/>
      <c r="W184" s="521"/>
      <c r="X184" s="521"/>
      <c r="Y184" s="522"/>
      <c r="Z184" s="526"/>
      <c r="AA184" s="527"/>
      <c r="AB184" s="527"/>
      <c r="AC184" s="528"/>
      <c r="AD184" s="526"/>
      <c r="AE184" s="529"/>
      <c r="AF184" s="529"/>
      <c r="AG184" s="516"/>
      <c r="AH184" s="516"/>
      <c r="AI184" s="529"/>
      <c r="AJ184" s="529"/>
      <c r="AK184" s="529"/>
      <c r="AL184" s="529"/>
      <c r="AM184" s="529"/>
      <c r="AN184" s="529"/>
      <c r="AO184" s="527"/>
      <c r="AP184" s="527"/>
      <c r="AQ184" s="527"/>
      <c r="AR184" s="527"/>
      <c r="AS184" s="527"/>
      <c r="AT184" s="527"/>
      <c r="AU184" s="527"/>
      <c r="AV184" s="530"/>
      <c r="AW184" s="184"/>
      <c r="AY184" s="146" t="e">
        <f>SUM('S4'!#REF!)</f>
        <v>#REF!</v>
      </c>
      <c r="AZ184" s="147"/>
      <c r="BA184" s="146"/>
      <c r="BB184" s="148"/>
      <c r="BC184" s="148"/>
    </row>
    <row r="185" spans="1:55" s="145" customFormat="1" ht="20.100000000000001" customHeight="1" x14ac:dyDescent="0.25">
      <c r="A185" s="548" t="s">
        <v>335</v>
      </c>
      <c r="B185" s="549"/>
      <c r="C185" s="552"/>
      <c r="D185" s="550"/>
      <c r="E185" s="518" t="s">
        <v>238</v>
      </c>
      <c r="F185" s="519"/>
      <c r="G185" s="519"/>
      <c r="H185" s="519"/>
      <c r="I185" s="519"/>
      <c r="J185" s="519"/>
      <c r="K185" s="520" t="s">
        <v>785</v>
      </c>
      <c r="L185" s="521">
        <v>6.25E-2</v>
      </c>
      <c r="M185" s="523"/>
      <c r="N185" s="525"/>
      <c r="O185" s="521"/>
      <c r="P185" s="521"/>
      <c r="Q185" s="524"/>
      <c r="R185" s="520"/>
      <c r="S185" s="523" t="s">
        <v>80</v>
      </c>
      <c r="T185" s="525">
        <v>6.25E-2</v>
      </c>
      <c r="U185" s="520" t="s">
        <v>32</v>
      </c>
      <c r="V185" s="647">
        <v>0.1875</v>
      </c>
      <c r="W185" s="521"/>
      <c r="X185" s="521"/>
      <c r="Y185" s="522"/>
      <c r="Z185" s="526"/>
      <c r="AA185" s="527"/>
      <c r="AB185" s="527"/>
      <c r="AC185" s="528"/>
      <c r="AD185" s="526"/>
      <c r="AE185" s="529"/>
      <c r="AF185" s="529"/>
      <c r="AG185" s="516"/>
      <c r="AH185" s="516"/>
      <c r="AI185" s="529"/>
      <c r="AJ185" s="529"/>
      <c r="AK185" s="529"/>
      <c r="AL185" s="529"/>
      <c r="AM185" s="529"/>
      <c r="AN185" s="529"/>
      <c r="AO185" s="527"/>
      <c r="AP185" s="527"/>
      <c r="AQ185" s="527"/>
      <c r="AR185" s="527"/>
      <c r="AS185" s="527"/>
      <c r="AT185" s="527"/>
      <c r="AU185" s="527"/>
      <c r="AV185" s="530"/>
      <c r="AW185" s="184"/>
      <c r="AY185" s="146"/>
      <c r="AZ185" s="147"/>
      <c r="BA185" s="146"/>
      <c r="BB185" s="148"/>
      <c r="BC185" s="148"/>
    </row>
    <row r="186" spans="1:55" s="145" customFormat="1" ht="20.100000000000001" customHeight="1" x14ac:dyDescent="0.25">
      <c r="A186" s="553"/>
      <c r="B186" s="554"/>
      <c r="C186" s="556"/>
      <c r="D186" s="555"/>
      <c r="E186" s="531" t="s">
        <v>238</v>
      </c>
      <c r="F186" s="532"/>
      <c r="G186" s="532"/>
      <c r="H186" s="532"/>
      <c r="I186" s="532"/>
      <c r="J186" s="532"/>
      <c r="K186" s="533" t="s">
        <v>32</v>
      </c>
      <c r="L186" s="534">
        <v>0.1875</v>
      </c>
      <c r="M186" s="536"/>
      <c r="N186" s="538"/>
      <c r="O186" s="534"/>
      <c r="P186" s="534"/>
      <c r="Q186" s="537"/>
      <c r="R186" s="533"/>
      <c r="S186" s="523" t="s">
        <v>9</v>
      </c>
      <c r="T186" s="538"/>
      <c r="U186" s="533"/>
      <c r="V186" s="648"/>
      <c r="W186" s="534"/>
      <c r="X186" s="534"/>
      <c r="Y186" s="535"/>
      <c r="Z186" s="539"/>
      <c r="AA186" s="540"/>
      <c r="AB186" s="540"/>
      <c r="AC186" s="541"/>
      <c r="AD186" s="539"/>
      <c r="AE186" s="542"/>
      <c r="AF186" s="542"/>
      <c r="AG186" s="543"/>
      <c r="AH186" s="543"/>
      <c r="AI186" s="542"/>
      <c r="AJ186" s="542"/>
      <c r="AK186" s="542"/>
      <c r="AL186" s="542"/>
      <c r="AM186" s="542"/>
      <c r="AN186" s="542"/>
      <c r="AO186" s="540"/>
      <c r="AP186" s="540"/>
      <c r="AQ186" s="540"/>
      <c r="AR186" s="540"/>
      <c r="AS186" s="540"/>
      <c r="AT186" s="540"/>
      <c r="AU186" s="540"/>
      <c r="AV186" s="544"/>
      <c r="AW186" s="64"/>
      <c r="AY186" s="146">
        <f>SUM('S4'!Z200:AC200)</f>
        <v>8</v>
      </c>
      <c r="AZ186" s="147"/>
      <c r="BA186" s="146"/>
      <c r="BB186" s="148"/>
      <c r="BC186" s="148"/>
    </row>
    <row r="187" spans="1:55" s="145" customFormat="1" ht="20.100000000000001" customHeight="1" x14ac:dyDescent="0.25">
      <c r="A187" s="108"/>
      <c r="B187" s="2"/>
      <c r="C187" s="124"/>
      <c r="D187" s="606"/>
      <c r="E187" s="597" t="s">
        <v>964</v>
      </c>
      <c r="F187" s="584" t="s">
        <v>950</v>
      </c>
      <c r="G187" s="504" t="s">
        <v>948</v>
      </c>
      <c r="H187" s="173" t="s">
        <v>32</v>
      </c>
      <c r="I187" s="160">
        <v>3</v>
      </c>
      <c r="J187" s="160">
        <v>1</v>
      </c>
      <c r="K187" s="178"/>
      <c r="L187" s="177"/>
      <c r="M187" s="174"/>
      <c r="N187" s="175"/>
      <c r="O187" s="177"/>
      <c r="P187" s="177"/>
      <c r="Q187" s="146" t="s">
        <v>39</v>
      </c>
      <c r="R187" s="178" t="s">
        <v>9</v>
      </c>
      <c r="S187" s="174"/>
      <c r="T187" s="175"/>
      <c r="U187" s="178"/>
      <c r="V187" s="176"/>
      <c r="W187" s="177"/>
      <c r="X187" s="177"/>
      <c r="Y187" s="181" t="s">
        <v>39</v>
      </c>
      <c r="Z187" s="60"/>
      <c r="AA187" s="60"/>
      <c r="AB187" s="60"/>
      <c r="AC187" s="60"/>
      <c r="AD187" s="182"/>
      <c r="AE187" s="190"/>
      <c r="AF187" s="190"/>
      <c r="AG187" s="190" t="s">
        <v>547</v>
      </c>
      <c r="AH187" s="190" t="s">
        <v>547</v>
      </c>
      <c r="AI187" s="190"/>
      <c r="AJ187" s="190"/>
      <c r="AK187" s="190"/>
      <c r="AL187" s="190"/>
      <c r="AM187" s="190"/>
      <c r="AN187" s="190"/>
      <c r="AO187" s="185"/>
      <c r="AP187" s="185"/>
      <c r="AQ187" s="185"/>
      <c r="AR187" s="185"/>
      <c r="AS187" s="598" t="s">
        <v>547</v>
      </c>
      <c r="AT187" s="185"/>
      <c r="AU187" s="185"/>
      <c r="AV187" s="183"/>
      <c r="AW187" s="184"/>
      <c r="AY187" s="146">
        <f>(AY188+AY189)/2</f>
        <v>14</v>
      </c>
      <c r="AZ187" s="147">
        <f>AY187/I187</f>
        <v>4.666666666666667</v>
      </c>
      <c r="BA187" s="146"/>
      <c r="BB187" s="148" t="e">
        <f>L188+#REF!+L189+N188</f>
        <v>#REF!</v>
      </c>
      <c r="BC187" s="148">
        <f>T188+T189+V188</f>
        <v>0.25</v>
      </c>
    </row>
    <row r="188" spans="1:55" s="145" customFormat="1" ht="20.100000000000001" customHeight="1" x14ac:dyDescent="0.25">
      <c r="A188" s="599" t="s">
        <v>958</v>
      </c>
      <c r="B188" s="601"/>
      <c r="C188" s="600" t="s">
        <v>872</v>
      </c>
      <c r="D188" s="606"/>
      <c r="E188" s="593" t="s">
        <v>955</v>
      </c>
      <c r="F188" s="173"/>
      <c r="G188" s="504" t="s">
        <v>859</v>
      </c>
      <c r="H188" s="173"/>
      <c r="I188" s="173"/>
      <c r="J188" s="173"/>
      <c r="K188" s="571" t="s">
        <v>852</v>
      </c>
      <c r="L188" s="572">
        <v>0.25</v>
      </c>
      <c r="M188" s="174"/>
      <c r="N188" s="175"/>
      <c r="O188" s="177"/>
      <c r="P188" s="177"/>
      <c r="Q188" s="146"/>
      <c r="R188" s="178"/>
      <c r="S188" s="430" t="s">
        <v>80</v>
      </c>
      <c r="T188" s="572">
        <v>0.25</v>
      </c>
      <c r="U188" s="596"/>
      <c r="V188" s="643"/>
      <c r="W188" s="177"/>
      <c r="X188" s="177"/>
      <c r="Y188" s="181"/>
      <c r="Z188" s="501">
        <v>1.5</v>
      </c>
      <c r="AA188" s="488"/>
      <c r="AB188" s="489">
        <v>4.5</v>
      </c>
      <c r="AC188" s="580"/>
      <c r="AD188" s="182"/>
      <c r="AE188" s="190"/>
      <c r="AF188" s="190"/>
      <c r="AG188" s="190" t="s">
        <v>547</v>
      </c>
      <c r="AH188" s="190" t="s">
        <v>547</v>
      </c>
      <c r="AI188" s="190"/>
      <c r="AJ188" s="190"/>
      <c r="AK188" s="190"/>
      <c r="AL188" s="190"/>
      <c r="AM188" s="190"/>
      <c r="AN188" s="190"/>
      <c r="AO188" s="185"/>
      <c r="AP188" s="185"/>
      <c r="AQ188" s="185"/>
      <c r="AR188" s="185"/>
      <c r="AS188" s="591" t="s">
        <v>547</v>
      </c>
      <c r="AT188" s="185"/>
      <c r="AU188" s="185"/>
      <c r="AV188" s="183"/>
      <c r="AW188" s="184"/>
      <c r="AY188" s="146">
        <f>SUM(Z188:AC188)</f>
        <v>6</v>
      </c>
      <c r="AZ188" s="147"/>
      <c r="BA188" s="146"/>
      <c r="BB188" s="148"/>
      <c r="BC188" s="148"/>
    </row>
    <row r="189" spans="1:55" s="145" customFormat="1" ht="20.100000000000001" customHeight="1" x14ac:dyDescent="0.25">
      <c r="A189" s="109" t="s">
        <v>551</v>
      </c>
      <c r="B189" s="110"/>
      <c r="C189" s="118"/>
      <c r="D189" s="462"/>
      <c r="E189" s="193" t="s">
        <v>599</v>
      </c>
      <c r="F189" s="150"/>
      <c r="G189" s="150"/>
      <c r="H189" s="150"/>
      <c r="I189" s="150"/>
      <c r="J189" s="150"/>
      <c r="K189" s="156"/>
      <c r="L189" s="154"/>
      <c r="M189" s="609" t="s">
        <v>966</v>
      </c>
      <c r="N189" s="611"/>
      <c r="O189" s="154"/>
      <c r="P189" s="154"/>
      <c r="Q189" s="155"/>
      <c r="R189" s="156"/>
      <c r="S189" s="578" t="s">
        <v>966</v>
      </c>
      <c r="T189" s="579"/>
      <c r="U189" s="156"/>
      <c r="V189" s="153"/>
      <c r="W189" s="154"/>
      <c r="X189" s="154"/>
      <c r="Y189" s="151"/>
      <c r="Z189" s="62"/>
      <c r="AA189" s="63"/>
      <c r="AB189" s="63">
        <v>22</v>
      </c>
      <c r="AC189" s="64"/>
      <c r="AD189" s="62"/>
      <c r="AE189" s="189"/>
      <c r="AF189" s="189"/>
      <c r="AG189" s="189" t="s">
        <v>48</v>
      </c>
      <c r="AH189" s="189" t="s">
        <v>48</v>
      </c>
      <c r="AI189" s="189"/>
      <c r="AJ189" s="189"/>
      <c r="AK189" s="189"/>
      <c r="AL189" s="189"/>
      <c r="AM189" s="189"/>
      <c r="AN189" s="189"/>
      <c r="AO189" s="63"/>
      <c r="AP189" s="63"/>
      <c r="AQ189" s="63"/>
      <c r="AR189" s="63"/>
      <c r="AS189" s="586" t="s">
        <v>48</v>
      </c>
      <c r="AT189" s="63"/>
      <c r="AU189" s="63"/>
      <c r="AV189" s="70"/>
      <c r="AW189" s="64"/>
      <c r="AY189" s="146">
        <f>SUM(Z189:AC189)</f>
        <v>22</v>
      </c>
      <c r="AZ189" s="147"/>
      <c r="BA189" s="146"/>
      <c r="BB189" s="148"/>
      <c r="BC189" s="148"/>
    </row>
    <row r="190" spans="1:55" s="145" customFormat="1" ht="20.100000000000001" customHeight="1" x14ac:dyDescent="0.25">
      <c r="A190" s="85" t="s">
        <v>353</v>
      </c>
      <c r="B190" s="57"/>
      <c r="C190" s="123" t="s">
        <v>870</v>
      </c>
      <c r="D190" s="606"/>
      <c r="E190" s="288" t="s">
        <v>591</v>
      </c>
      <c r="F190" s="160" t="s">
        <v>593</v>
      </c>
      <c r="G190" s="160"/>
      <c r="H190" s="167" t="s">
        <v>32</v>
      </c>
      <c r="I190" s="160">
        <v>3</v>
      </c>
      <c r="J190" s="160">
        <v>1</v>
      </c>
      <c r="K190" s="165" t="s">
        <v>744</v>
      </c>
      <c r="L190" s="163">
        <v>0.5</v>
      </c>
      <c r="M190" s="608"/>
      <c r="N190" s="610"/>
      <c r="O190" s="163"/>
      <c r="P190" s="163"/>
      <c r="Q190" s="164" t="s">
        <v>39</v>
      </c>
      <c r="R190" s="165" t="s">
        <v>9</v>
      </c>
      <c r="S190" s="161" t="s">
        <v>80</v>
      </c>
      <c r="T190" s="170">
        <v>0.5</v>
      </c>
      <c r="U190" s="165" t="s">
        <v>32</v>
      </c>
      <c r="V190" s="162">
        <v>0.5</v>
      </c>
      <c r="W190" s="163"/>
      <c r="X190" s="163"/>
      <c r="Y190" s="167" t="s">
        <v>39</v>
      </c>
      <c r="Z190" s="59"/>
      <c r="AA190" s="60"/>
      <c r="AB190" s="60">
        <v>30</v>
      </c>
      <c r="AC190" s="61"/>
      <c r="AD190" s="59" t="s">
        <v>550</v>
      </c>
      <c r="AE190" s="188"/>
      <c r="AF190" s="188" t="s">
        <v>550</v>
      </c>
      <c r="AG190" s="188" t="s">
        <v>550</v>
      </c>
      <c r="AH190" s="188"/>
      <c r="AI190" s="188" t="s">
        <v>550</v>
      </c>
      <c r="AJ190" s="188" t="s">
        <v>550</v>
      </c>
      <c r="AK190" s="188" t="s">
        <v>550</v>
      </c>
      <c r="AL190" s="188"/>
      <c r="AM190" s="188"/>
      <c r="AN190" s="188"/>
      <c r="AO190" s="188" t="s">
        <v>550</v>
      </c>
      <c r="AP190" s="188" t="s">
        <v>550</v>
      </c>
      <c r="AQ190" s="188" t="s">
        <v>550</v>
      </c>
      <c r="AR190" s="188" t="s">
        <v>550</v>
      </c>
      <c r="AS190" s="188" t="s">
        <v>550</v>
      </c>
      <c r="AT190" s="188" t="s">
        <v>550</v>
      </c>
      <c r="AU190" s="60"/>
      <c r="AV190" s="69" t="s">
        <v>550</v>
      </c>
      <c r="AW190" s="61" t="s">
        <v>550</v>
      </c>
      <c r="AY190" s="146">
        <f>SUM(Z190:AC190)</f>
        <v>30</v>
      </c>
      <c r="AZ190" s="147">
        <f>AY190/I190</f>
        <v>10</v>
      </c>
      <c r="BA190" s="146"/>
      <c r="BB190" s="148">
        <f>L190+L191+N190</f>
        <v>1</v>
      </c>
      <c r="BC190" s="148">
        <f>T190+T191+V190</f>
        <v>1</v>
      </c>
    </row>
    <row r="191" spans="1:55" s="145" customFormat="1" ht="20.100000000000001" customHeight="1" x14ac:dyDescent="0.25">
      <c r="A191" s="109"/>
      <c r="B191" s="110"/>
      <c r="C191" s="118"/>
      <c r="D191" s="462"/>
      <c r="E191" s="193"/>
      <c r="F191" s="150"/>
      <c r="G191" s="150"/>
      <c r="H191" s="151"/>
      <c r="I191" s="150"/>
      <c r="J191" s="150"/>
      <c r="K191" s="156" t="s">
        <v>77</v>
      </c>
      <c r="L191" s="154">
        <v>0.5</v>
      </c>
      <c r="M191" s="357"/>
      <c r="N191" s="611"/>
      <c r="O191" s="306"/>
      <c r="P191" s="306"/>
      <c r="Q191" s="307"/>
      <c r="R191" s="155"/>
      <c r="S191" s="156" t="s">
        <v>9</v>
      </c>
      <c r="T191" s="157"/>
      <c r="U191" s="305"/>
      <c r="V191" s="307"/>
      <c r="W191" s="154"/>
      <c r="X191" s="154"/>
      <c r="Y191" s="151"/>
      <c r="Z191" s="62"/>
      <c r="AA191" s="63"/>
      <c r="AB191" s="63"/>
      <c r="AC191" s="64"/>
      <c r="AD191" s="62" t="s">
        <v>550</v>
      </c>
      <c r="AE191" s="189"/>
      <c r="AF191" s="189" t="s">
        <v>550</v>
      </c>
      <c r="AG191" s="189" t="s">
        <v>550</v>
      </c>
      <c r="AH191" s="189"/>
      <c r="AI191" s="189" t="s">
        <v>550</v>
      </c>
      <c r="AJ191" s="189" t="s">
        <v>550</v>
      </c>
      <c r="AK191" s="189" t="s">
        <v>550</v>
      </c>
      <c r="AL191" s="189"/>
      <c r="AM191" s="189"/>
      <c r="AN191" s="189"/>
      <c r="AO191" s="189" t="s">
        <v>550</v>
      </c>
      <c r="AP191" s="189" t="s">
        <v>550</v>
      </c>
      <c r="AQ191" s="189" t="s">
        <v>550</v>
      </c>
      <c r="AR191" s="189" t="s">
        <v>550</v>
      </c>
      <c r="AS191" s="189" t="s">
        <v>550</v>
      </c>
      <c r="AT191" s="189" t="s">
        <v>550</v>
      </c>
      <c r="AU191" s="63"/>
      <c r="AV191" s="70" t="s">
        <v>550</v>
      </c>
      <c r="AW191" s="64" t="s">
        <v>550</v>
      </c>
      <c r="AY191" s="146"/>
      <c r="AZ191" s="147"/>
      <c r="BA191" s="146"/>
      <c r="BB191" s="148"/>
      <c r="BC191" s="148"/>
    </row>
    <row r="192" spans="1:55" s="145" customFormat="1" ht="20.100000000000001" customHeight="1" x14ac:dyDescent="0.25">
      <c r="A192" s="85"/>
      <c r="B192" s="57"/>
      <c r="C192" s="117"/>
      <c r="D192" s="461"/>
      <c r="E192" s="425" t="s">
        <v>965</v>
      </c>
      <c r="F192" s="160"/>
      <c r="G192" s="160" t="s">
        <v>857</v>
      </c>
      <c r="H192" s="167" t="s">
        <v>32</v>
      </c>
      <c r="I192" s="160">
        <v>6</v>
      </c>
      <c r="J192" s="160">
        <v>2</v>
      </c>
      <c r="K192" s="308"/>
      <c r="L192" s="309"/>
      <c r="M192" s="358"/>
      <c r="N192" s="610"/>
      <c r="O192" s="309"/>
      <c r="P192" s="309"/>
      <c r="Q192" s="164" t="s">
        <v>39</v>
      </c>
      <c r="R192" s="165" t="s">
        <v>9</v>
      </c>
      <c r="S192" s="308"/>
      <c r="T192" s="162"/>
      <c r="U192" s="165"/>
      <c r="V192" s="243"/>
      <c r="W192" s="163"/>
      <c r="X192" s="163"/>
      <c r="Y192" s="167" t="s">
        <v>39</v>
      </c>
      <c r="Z192" s="60"/>
      <c r="AA192" s="60"/>
      <c r="AB192" s="60"/>
      <c r="AC192" s="60"/>
      <c r="AD192" s="59"/>
      <c r="AE192" s="188"/>
      <c r="AF192" s="188"/>
      <c r="AG192" s="188"/>
      <c r="AH192" s="188"/>
      <c r="AI192" s="188"/>
      <c r="AJ192" s="188"/>
      <c r="AK192" s="188"/>
      <c r="AL192" s="188" t="s">
        <v>547</v>
      </c>
      <c r="AM192" s="188"/>
      <c r="AN192" s="188"/>
      <c r="AO192" s="60"/>
      <c r="AP192" s="60"/>
      <c r="AQ192" s="60"/>
      <c r="AR192" s="60"/>
      <c r="AS192" s="60"/>
      <c r="AT192" s="60"/>
      <c r="AU192" s="60"/>
      <c r="AV192" s="69"/>
      <c r="AW192" s="61"/>
      <c r="AY192" s="146">
        <f>SUM(Z192:AC192)</f>
        <v>0</v>
      </c>
      <c r="AZ192" s="147">
        <f>AY192/I192</f>
        <v>0</v>
      </c>
      <c r="BA192" s="146"/>
      <c r="BB192" s="148">
        <f>L193+L194+L195+L196+L197+L198+L199+L200+N193</f>
        <v>1</v>
      </c>
      <c r="BC192" s="148">
        <f>T193+T195+T197+T200+V193+V197+V199</f>
        <v>0.92</v>
      </c>
    </row>
    <row r="193" spans="1:55" s="145" customFormat="1" ht="20.100000000000001" customHeight="1" x14ac:dyDescent="0.25">
      <c r="A193" s="108" t="s">
        <v>353</v>
      </c>
      <c r="B193" s="2"/>
      <c r="C193" s="124"/>
      <c r="D193" s="606"/>
      <c r="E193" s="418" t="s">
        <v>855</v>
      </c>
      <c r="F193" s="173"/>
      <c r="G193" s="173" t="s">
        <v>858</v>
      </c>
      <c r="H193" s="173"/>
      <c r="I193" s="173"/>
      <c r="J193" s="173"/>
      <c r="K193" s="178" t="s">
        <v>744</v>
      </c>
      <c r="L193" s="177">
        <v>0.125</v>
      </c>
      <c r="M193" s="174"/>
      <c r="N193" s="175"/>
      <c r="O193" s="177"/>
      <c r="P193" s="177"/>
      <c r="Q193" s="146"/>
      <c r="R193" s="178"/>
      <c r="S193" s="178" t="s">
        <v>80</v>
      </c>
      <c r="T193" s="176">
        <v>0.125</v>
      </c>
      <c r="U193" s="178" t="s">
        <v>32</v>
      </c>
      <c r="V193" s="176">
        <v>0.25</v>
      </c>
      <c r="W193" s="177"/>
      <c r="X193" s="177"/>
      <c r="Y193" s="181"/>
      <c r="Z193" s="190"/>
      <c r="AA193" s="185"/>
      <c r="AB193" s="185">
        <v>30</v>
      </c>
      <c r="AC193" s="184"/>
      <c r="AD193" s="182"/>
      <c r="AE193" s="190"/>
      <c r="AF193" s="190"/>
      <c r="AG193" s="190"/>
      <c r="AH193" s="190"/>
      <c r="AI193" s="190"/>
      <c r="AJ193" s="190"/>
      <c r="AK193" s="190"/>
      <c r="AL193" s="190" t="s">
        <v>550</v>
      </c>
      <c r="AM193" s="190"/>
      <c r="AN193" s="190"/>
      <c r="AO193" s="185"/>
      <c r="AP193" s="185"/>
      <c r="AQ193" s="185"/>
      <c r="AR193" s="185"/>
      <c r="AS193" s="185"/>
      <c r="AT193" s="185"/>
      <c r="AU193" s="185"/>
      <c r="AV193" s="183"/>
      <c r="AW193" s="184"/>
      <c r="AY193" s="146">
        <f>SUM(Z193:AC193)</f>
        <v>30</v>
      </c>
      <c r="AZ193" s="147"/>
      <c r="BA193" s="146"/>
      <c r="BB193" s="148"/>
      <c r="BC193" s="148"/>
    </row>
    <row r="194" spans="1:55" s="145" customFormat="1" ht="20.100000000000001" customHeight="1" x14ac:dyDescent="0.25">
      <c r="A194" s="108"/>
      <c r="B194" s="2"/>
      <c r="C194" s="124"/>
      <c r="D194" s="606"/>
      <c r="E194" s="418" t="s">
        <v>855</v>
      </c>
      <c r="F194" s="173"/>
      <c r="G194" s="173"/>
      <c r="H194" s="173"/>
      <c r="I194" s="173"/>
      <c r="J194" s="173"/>
      <c r="K194" s="178" t="s">
        <v>77</v>
      </c>
      <c r="L194" s="177">
        <v>0.125</v>
      </c>
      <c r="M194" s="359"/>
      <c r="N194" s="175"/>
      <c r="R194" s="290"/>
      <c r="S194" s="178" t="s">
        <v>9</v>
      </c>
      <c r="T194" s="176"/>
      <c r="U194" s="178"/>
      <c r="V194" s="176"/>
      <c r="W194" s="177"/>
      <c r="X194" s="177"/>
      <c r="Y194" s="181"/>
      <c r="Z194" s="190"/>
      <c r="AA194" s="185"/>
      <c r="AB194" s="185"/>
      <c r="AC194" s="184"/>
      <c r="AD194" s="182"/>
      <c r="AE194" s="190"/>
      <c r="AF194" s="190"/>
      <c r="AG194" s="190"/>
      <c r="AH194" s="190"/>
      <c r="AI194" s="190"/>
      <c r="AJ194" s="190"/>
      <c r="AK194" s="190"/>
      <c r="AL194" s="190" t="s">
        <v>550</v>
      </c>
      <c r="AM194" s="190"/>
      <c r="AN194" s="190"/>
      <c r="AO194" s="185"/>
      <c r="AP194" s="185"/>
      <c r="AQ194" s="185"/>
      <c r="AR194" s="185"/>
      <c r="AS194" s="185"/>
      <c r="AT194" s="185"/>
      <c r="AU194" s="185"/>
      <c r="AV194" s="183"/>
      <c r="AW194" s="184"/>
      <c r="AY194" s="146"/>
      <c r="AZ194" s="147"/>
      <c r="BA194" s="146"/>
      <c r="BB194" s="148"/>
      <c r="BC194" s="148"/>
    </row>
    <row r="195" spans="1:55" s="145" customFormat="1" ht="20.100000000000001" customHeight="1" x14ac:dyDescent="0.25">
      <c r="A195" s="89"/>
      <c r="B195" s="2"/>
      <c r="C195" s="124"/>
      <c r="D195" s="606"/>
      <c r="E195" s="418" t="s">
        <v>855</v>
      </c>
      <c r="F195" s="173"/>
      <c r="G195" s="173"/>
      <c r="H195" s="181"/>
      <c r="I195" s="173"/>
      <c r="J195" s="173"/>
      <c r="K195" s="178" t="s">
        <v>744</v>
      </c>
      <c r="L195" s="177">
        <v>0.125</v>
      </c>
      <c r="M195" s="359"/>
      <c r="N195" s="175"/>
      <c r="R195" s="290"/>
      <c r="S195" s="178" t="s">
        <v>80</v>
      </c>
      <c r="T195" s="176">
        <v>0.125</v>
      </c>
      <c r="U195" s="178"/>
      <c r="V195" s="176"/>
      <c r="W195" s="177"/>
      <c r="X195" s="177"/>
      <c r="Y195" s="181"/>
      <c r="Z195" s="190"/>
      <c r="AA195" s="185"/>
      <c r="AB195" s="185"/>
      <c r="AC195" s="184"/>
      <c r="AD195" s="182"/>
      <c r="AE195" s="190"/>
      <c r="AF195" s="190"/>
      <c r="AG195" s="190"/>
      <c r="AH195" s="190"/>
      <c r="AI195" s="190"/>
      <c r="AJ195" s="190"/>
      <c r="AK195" s="190"/>
      <c r="AL195" s="190" t="s">
        <v>550</v>
      </c>
      <c r="AM195" s="190"/>
      <c r="AN195" s="190"/>
      <c r="AO195" s="185"/>
      <c r="AP195" s="185"/>
      <c r="AQ195" s="185"/>
      <c r="AR195" s="185"/>
      <c r="AS195" s="185"/>
      <c r="AT195" s="185"/>
      <c r="AU195" s="185"/>
      <c r="AV195" s="183"/>
      <c r="AW195" s="184"/>
      <c r="AY195" s="146"/>
      <c r="AZ195" s="147"/>
      <c r="BA195" s="146"/>
      <c r="BB195" s="148"/>
      <c r="BC195" s="148"/>
    </row>
    <row r="196" spans="1:55" s="145" customFormat="1" ht="20.100000000000001" customHeight="1" x14ac:dyDescent="0.25">
      <c r="A196" s="108"/>
      <c r="B196" s="2"/>
      <c r="C196" s="124"/>
      <c r="D196" s="606"/>
      <c r="E196" s="418" t="s">
        <v>855</v>
      </c>
      <c r="F196" s="173"/>
      <c r="G196" s="173"/>
      <c r="H196" s="181"/>
      <c r="I196" s="173"/>
      <c r="J196" s="173"/>
      <c r="K196" s="178" t="s">
        <v>77</v>
      </c>
      <c r="L196" s="177">
        <v>0.125</v>
      </c>
      <c r="M196" s="359"/>
      <c r="N196" s="175"/>
      <c r="R196" s="290"/>
      <c r="S196" s="178" t="s">
        <v>9</v>
      </c>
      <c r="T196" s="176"/>
      <c r="U196" s="178"/>
      <c r="V196" s="176"/>
      <c r="W196" s="177"/>
      <c r="X196" s="177"/>
      <c r="Y196" s="181"/>
      <c r="Z196" s="190"/>
      <c r="AA196" s="185"/>
      <c r="AB196" s="185"/>
      <c r="AC196" s="184"/>
      <c r="AD196" s="182"/>
      <c r="AE196" s="190"/>
      <c r="AF196" s="190"/>
      <c r="AG196" s="190"/>
      <c r="AH196" s="190"/>
      <c r="AI196" s="190"/>
      <c r="AJ196" s="190"/>
      <c r="AK196" s="190"/>
      <c r="AL196" s="190" t="s">
        <v>550</v>
      </c>
      <c r="AM196" s="190"/>
      <c r="AN196" s="190"/>
      <c r="AO196" s="185"/>
      <c r="AP196" s="185"/>
      <c r="AQ196" s="185"/>
      <c r="AR196" s="185"/>
      <c r="AS196" s="185"/>
      <c r="AT196" s="185"/>
      <c r="AU196" s="185"/>
      <c r="AV196" s="183"/>
      <c r="AW196" s="184"/>
      <c r="AY196" s="146"/>
      <c r="AZ196" s="147"/>
      <c r="BA196" s="146"/>
      <c r="BB196" s="148"/>
      <c r="BC196" s="148"/>
    </row>
    <row r="197" spans="1:55" s="145" customFormat="1" ht="20.100000000000001" customHeight="1" x14ac:dyDescent="0.25">
      <c r="A197" s="297" t="s">
        <v>893</v>
      </c>
      <c r="B197" s="2"/>
      <c r="C197" s="124"/>
      <c r="D197" s="606"/>
      <c r="E197" s="418" t="s">
        <v>746</v>
      </c>
      <c r="F197" s="173"/>
      <c r="G197" s="173" t="s">
        <v>844</v>
      </c>
      <c r="H197" s="181"/>
      <c r="I197" s="173"/>
      <c r="J197" s="173"/>
      <c r="K197" s="386" t="s">
        <v>711</v>
      </c>
      <c r="L197" s="387">
        <v>0.34</v>
      </c>
      <c r="M197" s="359"/>
      <c r="N197" s="175"/>
      <c r="R197" s="290"/>
      <c r="S197" s="178" t="s">
        <v>80</v>
      </c>
      <c r="T197" s="176">
        <v>0.17</v>
      </c>
      <c r="U197" s="178" t="s">
        <v>32</v>
      </c>
      <c r="V197" s="176">
        <v>0.17</v>
      </c>
      <c r="W197" s="177"/>
      <c r="X197" s="177"/>
      <c r="Y197" s="181"/>
      <c r="Z197" s="487"/>
      <c r="AA197" s="489">
        <v>1.5</v>
      </c>
      <c r="AB197" s="488"/>
      <c r="AC197" s="490">
        <v>16.5</v>
      </c>
      <c r="AD197" s="182"/>
      <c r="AE197" s="190"/>
      <c r="AF197" s="190"/>
      <c r="AG197" s="190"/>
      <c r="AH197" s="190"/>
      <c r="AI197" s="190"/>
      <c r="AJ197" s="190"/>
      <c r="AK197" s="190"/>
      <c r="AL197" s="190" t="s">
        <v>48</v>
      </c>
      <c r="AM197" s="190"/>
      <c r="AN197" s="190"/>
      <c r="AO197" s="185"/>
      <c r="AP197" s="185"/>
      <c r="AQ197" s="185"/>
      <c r="AR197" s="185"/>
      <c r="AS197" s="185"/>
      <c r="AT197" s="185"/>
      <c r="AU197" s="185"/>
      <c r="AV197" s="183"/>
      <c r="AW197" s="184"/>
      <c r="AY197" s="146"/>
      <c r="AZ197" s="147"/>
      <c r="BA197" s="146"/>
      <c r="BB197" s="148"/>
      <c r="BC197" s="148"/>
    </row>
    <row r="198" spans="1:55" s="558" customFormat="1" ht="20.100000000000001" customHeight="1" x14ac:dyDescent="0.25">
      <c r="A198" s="108"/>
      <c r="B198" s="2"/>
      <c r="C198" s="124"/>
      <c r="D198" s="606"/>
      <c r="E198" s="418" t="s">
        <v>746</v>
      </c>
      <c r="F198" s="173"/>
      <c r="G198" s="173"/>
      <c r="H198" s="181"/>
      <c r="I198" s="173"/>
      <c r="J198" s="173"/>
      <c r="K198" s="178"/>
      <c r="L198" s="177"/>
      <c r="M198" s="359"/>
      <c r="N198" s="175"/>
      <c r="O198" s="145"/>
      <c r="P198" s="145"/>
      <c r="Q198" s="145"/>
      <c r="R198" s="290"/>
      <c r="S198" s="178" t="s">
        <v>9</v>
      </c>
      <c r="T198" s="176"/>
      <c r="U198" s="178"/>
      <c r="V198" s="649"/>
      <c r="W198" s="177"/>
      <c r="X198" s="177"/>
      <c r="Y198" s="181"/>
      <c r="Z198" s="487"/>
      <c r="AA198" s="488"/>
      <c r="AB198" s="488"/>
      <c r="AC198" s="580"/>
      <c r="AD198" s="182"/>
      <c r="AE198" s="190"/>
      <c r="AF198" s="190"/>
      <c r="AG198" s="190"/>
      <c r="AH198" s="190"/>
      <c r="AI198" s="190"/>
      <c r="AJ198" s="190"/>
      <c r="AK198" s="190"/>
      <c r="AL198" s="190" t="s">
        <v>48</v>
      </c>
      <c r="AM198" s="190"/>
      <c r="AN198" s="190"/>
      <c r="AO198" s="185"/>
      <c r="AP198" s="185"/>
      <c r="AQ198" s="185"/>
      <c r="AR198" s="185"/>
      <c r="AS198" s="185"/>
      <c r="AT198" s="185"/>
      <c r="AU198" s="185"/>
      <c r="AV198" s="183"/>
      <c r="AW198" s="184"/>
      <c r="AY198" s="524">
        <f>SUM(Z198:AC198)</f>
        <v>0</v>
      </c>
      <c r="AZ198" s="559"/>
      <c r="BA198" s="524"/>
      <c r="BB198" s="560"/>
      <c r="BC198" s="560"/>
    </row>
    <row r="199" spans="1:55" s="145" customFormat="1" ht="20.100000000000001" customHeight="1" x14ac:dyDescent="0.25">
      <c r="A199" s="599" t="s">
        <v>958</v>
      </c>
      <c r="B199" s="2"/>
      <c r="C199" s="600" t="s">
        <v>872</v>
      </c>
      <c r="D199" s="606"/>
      <c r="E199" s="593" t="s">
        <v>955</v>
      </c>
      <c r="F199" s="173"/>
      <c r="G199" s="173" t="s">
        <v>859</v>
      </c>
      <c r="H199" s="173"/>
      <c r="I199" s="173"/>
      <c r="J199" s="173"/>
      <c r="K199" s="178" t="s">
        <v>856</v>
      </c>
      <c r="L199" s="177">
        <v>0.08</v>
      </c>
      <c r="M199" s="174"/>
      <c r="N199" s="175"/>
      <c r="O199" s="177"/>
      <c r="P199" s="177"/>
      <c r="Q199" s="146"/>
      <c r="R199" s="178"/>
      <c r="S199" s="602" t="s">
        <v>80</v>
      </c>
      <c r="T199" s="603">
        <v>0.08</v>
      </c>
      <c r="U199" s="596"/>
      <c r="V199" s="643"/>
      <c r="W199" s="177"/>
      <c r="X199" s="177"/>
      <c r="Y199" s="181"/>
      <c r="Z199" s="190">
        <v>1.5</v>
      </c>
      <c r="AA199" s="185"/>
      <c r="AB199" s="185">
        <v>4.5</v>
      </c>
      <c r="AC199" s="184"/>
      <c r="AD199" s="182"/>
      <c r="AE199" s="190"/>
      <c r="AF199" s="190"/>
      <c r="AG199" s="190"/>
      <c r="AH199" s="190"/>
      <c r="AI199" s="190"/>
      <c r="AJ199" s="190"/>
      <c r="AK199" s="190"/>
      <c r="AL199" s="190" t="s">
        <v>48</v>
      </c>
      <c r="AM199" s="190"/>
      <c r="AN199" s="190"/>
      <c r="AO199" s="185"/>
      <c r="AP199" s="185"/>
      <c r="AQ199" s="185"/>
      <c r="AR199" s="185"/>
      <c r="AS199" s="185"/>
      <c r="AT199" s="185"/>
      <c r="AU199" s="185"/>
      <c r="AV199" s="183"/>
      <c r="AW199" s="184"/>
      <c r="AY199" s="146"/>
      <c r="AZ199" s="147"/>
      <c r="BA199" s="146"/>
      <c r="BB199" s="148"/>
      <c r="BC199" s="148"/>
    </row>
    <row r="200" spans="1:55" s="145" customFormat="1" ht="20.100000000000001" customHeight="1" x14ac:dyDescent="0.25">
      <c r="A200" s="109" t="s">
        <v>739</v>
      </c>
      <c r="B200" s="110"/>
      <c r="C200" s="118"/>
      <c r="D200" s="462"/>
      <c r="E200" s="426" t="s">
        <v>598</v>
      </c>
      <c r="F200" s="150"/>
      <c r="G200" s="150" t="s">
        <v>860</v>
      </c>
      <c r="H200" s="150"/>
      <c r="I200" s="150"/>
      <c r="J200" s="150"/>
      <c r="K200" s="156" t="s">
        <v>146</v>
      </c>
      <c r="L200" s="154">
        <v>0.08</v>
      </c>
      <c r="M200" s="609"/>
      <c r="N200" s="611"/>
      <c r="O200" s="154"/>
      <c r="P200" s="154"/>
      <c r="Q200" s="155"/>
      <c r="R200" s="156"/>
      <c r="S200" s="174" t="s">
        <v>80</v>
      </c>
      <c r="T200" s="579">
        <v>0.08</v>
      </c>
      <c r="U200" s="156"/>
      <c r="V200" s="153"/>
      <c r="W200" s="154"/>
      <c r="X200" s="154"/>
      <c r="Y200" s="151"/>
      <c r="Z200" s="62"/>
      <c r="AA200" s="63"/>
      <c r="AB200" s="63"/>
      <c r="AC200" s="64">
        <v>8</v>
      </c>
      <c r="AD200" s="62"/>
      <c r="AE200" s="189"/>
      <c r="AF200" s="189"/>
      <c r="AG200" s="189"/>
      <c r="AH200" s="189"/>
      <c r="AI200" s="189"/>
      <c r="AJ200" s="189"/>
      <c r="AK200" s="189"/>
      <c r="AL200" s="189" t="s">
        <v>547</v>
      </c>
      <c r="AM200" s="189"/>
      <c r="AN200" s="189"/>
      <c r="AO200" s="63"/>
      <c r="AP200" s="63"/>
      <c r="AQ200" s="63"/>
      <c r="AR200" s="63"/>
      <c r="AS200" s="63"/>
      <c r="AT200" s="63"/>
      <c r="AU200" s="63"/>
      <c r="AV200" s="70"/>
      <c r="AW200" s="64"/>
      <c r="AY200" s="146">
        <f>SUM(Z200:AC200)</f>
        <v>8</v>
      </c>
      <c r="AZ200" s="147"/>
      <c r="BA200" s="146"/>
      <c r="BB200" s="148"/>
      <c r="BC200" s="148"/>
    </row>
    <row r="201" spans="1:55" s="145" customFormat="1" ht="20.100000000000001" customHeight="1" x14ac:dyDescent="0.25">
      <c r="A201" s="83" t="s">
        <v>893</v>
      </c>
      <c r="B201" s="57"/>
      <c r="C201" s="123" t="s">
        <v>870</v>
      </c>
      <c r="D201" s="606"/>
      <c r="E201" s="425" t="s">
        <v>901</v>
      </c>
      <c r="F201" s="160"/>
      <c r="G201" s="160" t="s">
        <v>845</v>
      </c>
      <c r="H201" s="167" t="s">
        <v>32</v>
      </c>
      <c r="I201" s="160">
        <v>3</v>
      </c>
      <c r="J201" s="160">
        <v>1</v>
      </c>
      <c r="K201" s="388" t="s">
        <v>711</v>
      </c>
      <c r="L201" s="389">
        <v>0.6</v>
      </c>
      <c r="M201" s="358"/>
      <c r="N201" s="610"/>
      <c r="O201" s="309"/>
      <c r="P201" s="309"/>
      <c r="Q201" s="164" t="s">
        <v>39</v>
      </c>
      <c r="R201" s="165" t="s">
        <v>9</v>
      </c>
      <c r="S201" s="165" t="s">
        <v>80</v>
      </c>
      <c r="T201" s="162">
        <v>0.35</v>
      </c>
      <c r="U201" s="165" t="s">
        <v>32</v>
      </c>
      <c r="V201" s="162">
        <v>0.45</v>
      </c>
      <c r="W201" s="163"/>
      <c r="X201" s="163"/>
      <c r="Y201" s="167" t="s">
        <v>39</v>
      </c>
      <c r="Z201" s="423"/>
      <c r="AA201" s="396">
        <v>6.5</v>
      </c>
      <c r="AB201" s="395"/>
      <c r="AC201" s="491">
        <v>25.5</v>
      </c>
      <c r="AD201" s="59"/>
      <c r="AE201" s="188"/>
      <c r="AF201" s="188"/>
      <c r="AG201" s="188"/>
      <c r="AH201" s="188"/>
      <c r="AI201" s="188"/>
      <c r="AJ201" s="188"/>
      <c r="AK201" s="188"/>
      <c r="AL201" s="188"/>
      <c r="AM201" s="188" t="s">
        <v>550</v>
      </c>
      <c r="AN201" s="188"/>
      <c r="AO201" s="60"/>
      <c r="AP201" s="60"/>
      <c r="AQ201" s="60"/>
      <c r="AR201" s="60"/>
      <c r="AS201" s="60"/>
      <c r="AT201" s="60"/>
      <c r="AU201" s="60"/>
      <c r="AV201" s="69"/>
      <c r="AW201" s="61"/>
      <c r="AY201" s="146">
        <f>SUM(Z201:AC201)</f>
        <v>32</v>
      </c>
      <c r="AZ201" s="147">
        <f>AY201/I201</f>
        <v>10.666666666666666</v>
      </c>
      <c r="BA201" s="146"/>
      <c r="BB201" s="148">
        <f>L201+L203+N201</f>
        <v>1</v>
      </c>
      <c r="BC201" s="148">
        <f>T201+T203+V201</f>
        <v>1</v>
      </c>
    </row>
    <row r="202" spans="1:55" s="145" customFormat="1" ht="20.100000000000001" customHeight="1" x14ac:dyDescent="0.25">
      <c r="A202" s="297"/>
      <c r="B202" s="2"/>
      <c r="C202" s="323"/>
      <c r="D202" s="606"/>
      <c r="E202" s="427"/>
      <c r="F202" s="173"/>
      <c r="G202" s="173"/>
      <c r="H202" s="181"/>
      <c r="I202" s="173"/>
      <c r="J202" s="173"/>
      <c r="K202" s="327"/>
      <c r="L202" s="177"/>
      <c r="M202" s="359"/>
      <c r="N202" s="175"/>
      <c r="Q202" s="146"/>
      <c r="R202" s="178"/>
      <c r="S202" s="178" t="s">
        <v>9</v>
      </c>
      <c r="T202" s="176"/>
      <c r="U202" s="178"/>
      <c r="V202" s="176"/>
      <c r="W202" s="177"/>
      <c r="X202" s="177"/>
      <c r="Y202" s="181"/>
      <c r="Z202" s="487"/>
      <c r="AA202" s="488"/>
      <c r="AB202" s="488"/>
      <c r="AC202" s="486"/>
      <c r="AD202" s="182"/>
      <c r="AE202" s="190"/>
      <c r="AF202" s="190"/>
      <c r="AG202" s="190"/>
      <c r="AH202" s="190"/>
      <c r="AI202" s="190"/>
      <c r="AJ202" s="190"/>
      <c r="AK202" s="190"/>
      <c r="AL202" s="190"/>
      <c r="AM202" s="190" t="s">
        <v>550</v>
      </c>
      <c r="AN202" s="190"/>
      <c r="AO202" s="185"/>
      <c r="AP202" s="185"/>
      <c r="AQ202" s="185"/>
      <c r="AR202" s="185"/>
      <c r="AS202" s="185"/>
      <c r="AT202" s="185"/>
      <c r="AU202" s="185"/>
      <c r="AV202" s="183"/>
      <c r="AW202" s="184"/>
      <c r="AY202" s="146"/>
      <c r="AZ202" s="147"/>
      <c r="BA202" s="146"/>
      <c r="BB202" s="148"/>
      <c r="BC202" s="148"/>
    </row>
    <row r="203" spans="1:55" s="145" customFormat="1" ht="20.100000000000001" customHeight="1" x14ac:dyDescent="0.25">
      <c r="A203" s="108"/>
      <c r="B203" s="2"/>
      <c r="C203" s="118"/>
      <c r="D203" s="606"/>
      <c r="E203" s="418"/>
      <c r="F203" s="173"/>
      <c r="G203" s="173"/>
      <c r="H203" s="181"/>
      <c r="I203" s="173"/>
      <c r="J203" s="173"/>
      <c r="K203" s="178" t="s">
        <v>902</v>
      </c>
      <c r="L203" s="177">
        <v>0.4</v>
      </c>
      <c r="M203" s="359"/>
      <c r="N203" s="175"/>
      <c r="Q203" s="146"/>
      <c r="R203" s="290"/>
      <c r="S203" s="178" t="s">
        <v>80</v>
      </c>
      <c r="T203" s="153">
        <v>0.2</v>
      </c>
      <c r="U203" s="305"/>
      <c r="V203" s="649"/>
      <c r="W203" s="177"/>
      <c r="X203" s="177"/>
      <c r="Y203" s="181"/>
      <c r="Z203" s="487"/>
      <c r="AA203" s="488"/>
      <c r="AB203" s="488"/>
      <c r="AC203" s="486"/>
      <c r="AD203" s="182"/>
      <c r="AE203" s="190"/>
      <c r="AF203" s="190"/>
      <c r="AG203" s="190"/>
      <c r="AH203" s="190"/>
      <c r="AI203" s="190"/>
      <c r="AJ203" s="190"/>
      <c r="AK203" s="190"/>
      <c r="AL203" s="190"/>
      <c r="AM203" s="190" t="s">
        <v>550</v>
      </c>
      <c r="AN203" s="190"/>
      <c r="AO203" s="185"/>
      <c r="AP203" s="185"/>
      <c r="AQ203" s="185"/>
      <c r="AR203" s="185"/>
      <c r="AS203" s="185"/>
      <c r="AT203" s="185"/>
      <c r="AU203" s="185"/>
      <c r="AV203" s="183"/>
      <c r="AW203" s="184"/>
      <c r="AY203" s="146"/>
      <c r="AZ203" s="147"/>
      <c r="BA203" s="146"/>
      <c r="BB203" s="148"/>
      <c r="BC203" s="148"/>
    </row>
    <row r="204" spans="1:55" s="145" customFormat="1" ht="20.100000000000001" customHeight="1" x14ac:dyDescent="0.25">
      <c r="A204" s="83" t="s">
        <v>894</v>
      </c>
      <c r="B204" s="52"/>
      <c r="C204" s="123" t="s">
        <v>870</v>
      </c>
      <c r="D204" s="461"/>
      <c r="E204" s="159" t="s">
        <v>326</v>
      </c>
      <c r="F204" s="160" t="s">
        <v>592</v>
      </c>
      <c r="G204" s="160"/>
      <c r="H204" s="167" t="s">
        <v>32</v>
      </c>
      <c r="I204" s="160">
        <v>3</v>
      </c>
      <c r="J204" s="160">
        <v>1</v>
      </c>
      <c r="K204" s="165" t="s">
        <v>77</v>
      </c>
      <c r="L204" s="163">
        <v>0.5</v>
      </c>
      <c r="M204" s="608"/>
      <c r="N204" s="610"/>
      <c r="O204" s="163"/>
      <c r="P204" s="163"/>
      <c r="Q204" s="164" t="s">
        <v>39</v>
      </c>
      <c r="R204" s="165" t="s">
        <v>9</v>
      </c>
      <c r="S204" s="161" t="s">
        <v>80</v>
      </c>
      <c r="T204" s="169">
        <v>0.5</v>
      </c>
      <c r="U204" s="165" t="s">
        <v>32</v>
      </c>
      <c r="V204" s="162">
        <v>0.5</v>
      </c>
      <c r="W204" s="163"/>
      <c r="X204" s="163"/>
      <c r="Y204" s="167" t="s">
        <v>39</v>
      </c>
      <c r="Z204" s="59"/>
      <c r="AA204" s="60"/>
      <c r="AB204" s="60">
        <v>18</v>
      </c>
      <c r="AC204" s="61"/>
      <c r="AD204" s="59"/>
      <c r="AE204" s="60" t="s">
        <v>550</v>
      </c>
      <c r="AF204" s="188"/>
      <c r="AG204" s="188"/>
      <c r="AH204" s="60" t="s">
        <v>550</v>
      </c>
      <c r="AI204" s="188"/>
      <c r="AJ204" s="188"/>
      <c r="AK204" s="188"/>
      <c r="AL204" s="188"/>
      <c r="AM204" s="188"/>
      <c r="AN204" s="188"/>
      <c r="AO204" s="60"/>
      <c r="AP204" s="60"/>
      <c r="AQ204" s="60"/>
      <c r="AR204" s="60"/>
      <c r="AS204" s="60"/>
      <c r="AT204" s="60"/>
      <c r="AU204" s="60" t="s">
        <v>550</v>
      </c>
      <c r="AV204" s="69"/>
      <c r="AW204" s="61"/>
      <c r="AY204" s="146">
        <f>SUM(Z204:AC204)</f>
        <v>18</v>
      </c>
      <c r="AZ204" s="147">
        <f>AY204/I204</f>
        <v>6</v>
      </c>
      <c r="BA204" s="146"/>
      <c r="BB204" s="148">
        <f>L204+L205+N204</f>
        <v>1</v>
      </c>
      <c r="BC204" s="148">
        <f>T204+T205+V204</f>
        <v>1</v>
      </c>
    </row>
    <row r="205" spans="1:55" s="145" customFormat="1" ht="20.100000000000001" customHeight="1" thickBot="1" x14ac:dyDescent="0.3">
      <c r="A205" s="78"/>
      <c r="B205" s="58"/>
      <c r="C205" s="629"/>
      <c r="D205" s="607"/>
      <c r="E205" s="195"/>
      <c r="F205" s="196"/>
      <c r="G205" s="196"/>
      <c r="H205" s="203"/>
      <c r="I205" s="196"/>
      <c r="J205" s="196"/>
      <c r="K205" s="200" t="s">
        <v>32</v>
      </c>
      <c r="L205" s="198">
        <v>0.5</v>
      </c>
      <c r="M205" s="197"/>
      <c r="N205" s="202"/>
      <c r="O205" s="198"/>
      <c r="P205" s="198"/>
      <c r="Q205" s="199"/>
      <c r="R205" s="200"/>
      <c r="S205" s="197" t="s">
        <v>9</v>
      </c>
      <c r="T205" s="201"/>
      <c r="U205" s="612"/>
      <c r="V205" s="638"/>
      <c r="W205" s="198"/>
      <c r="X205" s="198"/>
      <c r="Y205" s="203"/>
      <c r="Z205" s="204"/>
      <c r="AA205" s="205"/>
      <c r="AB205" s="205"/>
      <c r="AC205" s="206"/>
      <c r="AD205" s="204"/>
      <c r="AE205" s="205" t="s">
        <v>550</v>
      </c>
      <c r="AF205" s="292"/>
      <c r="AG205" s="292"/>
      <c r="AH205" s="205" t="s">
        <v>550</v>
      </c>
      <c r="AI205" s="292"/>
      <c r="AJ205" s="292"/>
      <c r="AK205" s="292"/>
      <c r="AL205" s="292"/>
      <c r="AM205" s="292"/>
      <c r="AN205" s="292"/>
      <c r="AO205" s="205"/>
      <c r="AP205" s="205"/>
      <c r="AQ205" s="205"/>
      <c r="AR205" s="205"/>
      <c r="AS205" s="205"/>
      <c r="AT205" s="205"/>
      <c r="AU205" s="205" t="s">
        <v>550</v>
      </c>
      <c r="AV205" s="207"/>
      <c r="AW205" s="206"/>
      <c r="AY205" s="146"/>
      <c r="AZ205" s="147"/>
      <c r="BA205" s="146"/>
      <c r="BB205" s="148"/>
      <c r="BC205" s="148"/>
    </row>
    <row r="206" spans="1:55" ht="20.100000000000001" customHeight="1" thickBot="1" x14ac:dyDescent="0.3">
      <c r="A206" s="91"/>
      <c r="B206" s="5"/>
      <c r="E206" s="734" t="s">
        <v>4</v>
      </c>
      <c r="F206" s="735"/>
      <c r="G206" s="735"/>
      <c r="H206" s="736"/>
      <c r="I206" s="310"/>
      <c r="J206" s="208"/>
      <c r="K206" s="699"/>
      <c r="L206" s="699"/>
      <c r="M206" s="699"/>
      <c r="N206" s="699"/>
      <c r="O206" s="311"/>
      <c r="P206" s="311"/>
      <c r="Q206" s="126"/>
      <c r="R206" s="126"/>
      <c r="S206" s="792"/>
      <c r="T206" s="792"/>
      <c r="U206" s="792"/>
      <c r="V206" s="792"/>
      <c r="W206" s="699"/>
      <c r="X206" s="699"/>
      <c r="Y206" s="793"/>
      <c r="Z206" s="312">
        <f>SUM(Z14:Z205)</f>
        <v>918</v>
      </c>
      <c r="AA206" s="313">
        <f>SUM(AA14:AA205)</f>
        <v>141.5</v>
      </c>
      <c r="AB206" s="313">
        <f>SUM(AB14:AB205)</f>
        <v>1201.5</v>
      </c>
      <c r="AC206" s="312">
        <f>SUM(AC14:AC205)</f>
        <v>1160</v>
      </c>
      <c r="AD206" s="314"/>
      <c r="AE206" s="126"/>
      <c r="AF206" s="126"/>
      <c r="AG206" s="126"/>
      <c r="AH206" s="126"/>
      <c r="AI206" s="126"/>
      <c r="AJ206" s="126"/>
      <c r="AK206" s="126"/>
      <c r="AL206" s="126"/>
      <c r="AM206" s="126"/>
      <c r="AN206" s="126"/>
      <c r="AO206" s="126"/>
      <c r="AP206" s="126"/>
      <c r="AQ206" s="126"/>
      <c r="AR206" s="126"/>
      <c r="AS206" s="126"/>
      <c r="AT206" s="126"/>
      <c r="AU206" s="126"/>
      <c r="AV206" s="126"/>
      <c r="AW206" s="126"/>
    </row>
    <row r="207" spans="1:55" ht="20.100000000000001" customHeight="1" x14ac:dyDescent="0.25">
      <c r="A207" s="91"/>
      <c r="B207" s="5"/>
      <c r="E207" s="28" t="s">
        <v>384</v>
      </c>
      <c r="F207" s="315"/>
      <c r="G207" s="219"/>
      <c r="H207" s="219"/>
      <c r="J207" s="126"/>
      <c r="L207" s="130"/>
      <c r="N207" s="130"/>
      <c r="S207" s="219"/>
      <c r="T207" s="219"/>
      <c r="U207" s="219"/>
      <c r="V207" s="219"/>
      <c r="W207" s="130"/>
      <c r="X207" s="130"/>
      <c r="Z207" s="220"/>
      <c r="AA207" s="220"/>
      <c r="AB207" s="220"/>
      <c r="AC207" s="220"/>
    </row>
    <row r="208" spans="1:55" ht="20.100000000000001" customHeight="1" x14ac:dyDescent="0.25">
      <c r="F208" s="218" t="s">
        <v>864</v>
      </c>
    </row>
    <row r="209" spans="1:55" ht="20.100000000000001" customHeight="1" x14ac:dyDescent="0.25">
      <c r="F209" s="218" t="s">
        <v>778</v>
      </c>
    </row>
    <row r="210" spans="1:55" s="222" customFormat="1" ht="20.100000000000001" customHeight="1" x14ac:dyDescent="0.25">
      <c r="A210" s="92"/>
      <c r="B210" s="51"/>
      <c r="C210" s="94"/>
      <c r="D210" s="94"/>
      <c r="F210" s="218" t="s">
        <v>850</v>
      </c>
      <c r="G210" s="316"/>
      <c r="H210" s="316"/>
      <c r="I210" s="316"/>
      <c r="J210" s="316"/>
      <c r="K210" s="316"/>
      <c r="L210" s="317"/>
      <c r="M210" s="316"/>
      <c r="N210" s="317"/>
      <c r="O210" s="317"/>
      <c r="P210" s="317"/>
      <c r="Q210" s="316"/>
      <c r="R210" s="316"/>
      <c r="S210" s="316"/>
      <c r="T210" s="317"/>
      <c r="V210" s="317"/>
      <c r="W210" s="317"/>
      <c r="X210" s="317"/>
      <c r="Y210" s="316"/>
      <c r="Z210" s="316"/>
      <c r="AA210" s="316"/>
      <c r="AB210" s="316"/>
      <c r="AC210" s="316"/>
      <c r="AD210" s="316"/>
      <c r="AE210" s="316"/>
      <c r="AF210" s="316"/>
      <c r="AG210" s="316"/>
      <c r="AH210" s="316"/>
      <c r="AI210" s="316"/>
      <c r="AJ210" s="316"/>
      <c r="AK210" s="316"/>
      <c r="AL210" s="316"/>
      <c r="AM210" s="316"/>
      <c r="AN210" s="316"/>
      <c r="AO210" s="316"/>
      <c r="AP210" s="316"/>
      <c r="AQ210" s="316"/>
      <c r="AR210" s="316"/>
      <c r="AS210" s="316"/>
      <c r="AT210" s="316"/>
      <c r="AU210" s="316"/>
      <c r="AV210" s="316"/>
      <c r="AW210" s="316"/>
      <c r="AY210" s="316"/>
      <c r="AZ210" s="318"/>
      <c r="BA210" s="316"/>
      <c r="BB210" s="319"/>
      <c r="BC210" s="319"/>
    </row>
    <row r="211" spans="1:55" s="222" customFormat="1" ht="20.100000000000001" customHeight="1" x14ac:dyDescent="0.25">
      <c r="A211" s="92"/>
      <c r="B211" s="51"/>
      <c r="C211" s="94"/>
      <c r="D211" s="94"/>
      <c r="F211" s="218" t="s">
        <v>779</v>
      </c>
      <c r="G211" s="316"/>
      <c r="H211" s="316"/>
      <c r="I211" s="316"/>
      <c r="J211" s="316"/>
      <c r="K211" s="316"/>
      <c r="L211" s="317"/>
      <c r="M211" s="316"/>
      <c r="N211" s="317"/>
      <c r="O211" s="317"/>
      <c r="P211" s="317"/>
      <c r="Q211" s="316"/>
      <c r="R211" s="316"/>
      <c r="S211" s="316"/>
      <c r="T211" s="317"/>
      <c r="V211" s="317"/>
      <c r="W211" s="317"/>
      <c r="X211" s="317"/>
      <c r="Y211" s="316"/>
      <c r="Z211" s="316"/>
      <c r="AA211" s="316"/>
      <c r="AB211" s="316"/>
      <c r="AC211" s="316"/>
      <c r="AD211" s="316"/>
      <c r="AE211" s="316"/>
      <c r="AF211" s="316"/>
      <c r="AG211" s="316"/>
      <c r="AH211" s="316"/>
      <c r="AI211" s="316"/>
      <c r="AJ211" s="316"/>
      <c r="AK211" s="316"/>
      <c r="AL211" s="316"/>
      <c r="AM211" s="316"/>
      <c r="AN211" s="316"/>
      <c r="AO211" s="316"/>
      <c r="AP211" s="316"/>
      <c r="AQ211" s="316"/>
      <c r="AR211" s="316"/>
      <c r="AS211" s="316"/>
      <c r="AT211" s="316"/>
      <c r="AU211" s="316"/>
      <c r="AV211" s="316"/>
      <c r="AW211" s="316"/>
      <c r="AY211" s="316"/>
      <c r="AZ211" s="318"/>
      <c r="BA211" s="316"/>
      <c r="BB211" s="319"/>
      <c r="BC211" s="319"/>
    </row>
    <row r="212" spans="1:55" s="222" customFormat="1" ht="20.100000000000001" customHeight="1" x14ac:dyDescent="0.25">
      <c r="A212" s="92"/>
      <c r="B212" s="51"/>
      <c r="C212" s="94"/>
      <c r="D212" s="94"/>
      <c r="F212" s="218" t="s">
        <v>780</v>
      </c>
      <c r="G212" s="316"/>
      <c r="H212" s="316"/>
      <c r="I212" s="316"/>
      <c r="J212" s="316"/>
      <c r="K212" s="316"/>
      <c r="L212" s="317"/>
      <c r="M212" s="316"/>
      <c r="N212" s="317"/>
      <c r="O212" s="317"/>
      <c r="P212" s="317"/>
      <c r="Q212" s="316"/>
      <c r="R212" s="316"/>
      <c r="S212" s="316"/>
      <c r="T212" s="317"/>
      <c r="V212" s="317"/>
      <c r="W212" s="317"/>
      <c r="X212" s="317"/>
      <c r="Y212" s="316"/>
      <c r="Z212" s="316"/>
      <c r="AA212" s="316"/>
      <c r="AB212" s="316"/>
      <c r="AC212" s="316"/>
      <c r="AD212" s="316"/>
      <c r="AE212" s="316"/>
      <c r="AF212" s="316"/>
      <c r="AG212" s="316"/>
      <c r="AH212" s="316"/>
      <c r="AI212" s="316"/>
      <c r="AJ212" s="316"/>
      <c r="AK212" s="316"/>
      <c r="AL212" s="316"/>
      <c r="AM212" s="316"/>
      <c r="AN212" s="316"/>
      <c r="AO212" s="316"/>
      <c r="AP212" s="316"/>
      <c r="AQ212" s="316"/>
      <c r="AR212" s="316"/>
      <c r="AS212" s="316"/>
      <c r="AT212" s="316"/>
      <c r="AU212" s="316"/>
      <c r="AV212" s="316"/>
      <c r="AW212" s="316"/>
      <c r="AY212" s="316"/>
      <c r="AZ212" s="318"/>
      <c r="BA212" s="316"/>
      <c r="BB212" s="319"/>
      <c r="BC212" s="319"/>
    </row>
    <row r="213" spans="1:55" ht="20.100000000000001" customHeight="1" x14ac:dyDescent="0.25">
      <c r="F213" s="128" t="s">
        <v>474</v>
      </c>
    </row>
    <row r="214" spans="1:55" ht="20.100000000000001" customHeight="1" x14ac:dyDescent="0.25">
      <c r="F214" s="128" t="s">
        <v>389</v>
      </c>
    </row>
    <row r="215" spans="1:55" ht="20.100000000000001" customHeight="1" x14ac:dyDescent="0.25">
      <c r="F215" s="320"/>
    </row>
    <row r="216" spans="1:55" ht="20.100000000000001" customHeight="1" x14ac:dyDescent="0.25">
      <c r="F216" s="128" t="s">
        <v>398</v>
      </c>
    </row>
    <row r="217" spans="1:55" s="145" customFormat="1" ht="20.100000000000001" customHeight="1" x14ac:dyDescent="0.25">
      <c r="A217" s="90"/>
      <c r="B217" s="27"/>
      <c r="C217" s="94"/>
      <c r="D217" s="94"/>
      <c r="F217" s="146"/>
      <c r="G217" s="146"/>
      <c r="H217" s="146"/>
      <c r="I217" s="146"/>
      <c r="J217" s="146"/>
      <c r="K217" s="146"/>
      <c r="L217" s="177"/>
      <c r="M217" s="146"/>
      <c r="N217" s="177"/>
      <c r="O217" s="177"/>
      <c r="P217" s="177"/>
      <c r="Q217" s="146"/>
      <c r="R217" s="146"/>
      <c r="S217" s="146"/>
      <c r="T217" s="177"/>
      <c r="V217" s="177"/>
      <c r="W217" s="177"/>
      <c r="X217" s="177"/>
      <c r="Y217" s="146"/>
      <c r="Z217" s="146"/>
      <c r="AA217" s="146"/>
      <c r="AB217" s="146"/>
      <c r="AC217" s="146"/>
      <c r="AD217" s="146"/>
      <c r="AE217" s="146"/>
      <c r="AF217" s="146"/>
      <c r="AG217" s="146"/>
      <c r="AH217" s="146"/>
      <c r="AI217" s="146"/>
      <c r="AJ217" s="146"/>
      <c r="AK217" s="146"/>
      <c r="AL217" s="146"/>
      <c r="AM217" s="146"/>
      <c r="AN217" s="146"/>
      <c r="AO217" s="146"/>
      <c r="AP217" s="146"/>
      <c r="AQ217" s="146"/>
      <c r="AR217" s="146"/>
      <c r="AS217" s="146"/>
      <c r="AT217" s="146"/>
      <c r="AU217" s="146"/>
      <c r="AV217" s="146"/>
      <c r="AW217" s="146"/>
      <c r="AY217" s="146"/>
      <c r="AZ217" s="147"/>
      <c r="BA217" s="146"/>
      <c r="BB217" s="148"/>
      <c r="BC217" s="148"/>
    </row>
    <row r="218" spans="1:55" ht="20.100000000000001" customHeight="1" x14ac:dyDescent="0.25">
      <c r="A218" s="81"/>
      <c r="B218" s="4"/>
      <c r="AP218" s="29"/>
      <c r="AR218" s="216"/>
      <c r="AS218" s="216"/>
      <c r="AT218" s="216"/>
      <c r="AU218" s="216"/>
      <c r="AV218" s="29"/>
      <c r="AW218" s="29"/>
      <c r="AY218" s="29"/>
      <c r="AZ218" s="29"/>
      <c r="BA218" s="29"/>
      <c r="BB218" s="29"/>
      <c r="BC218" s="29"/>
    </row>
  </sheetData>
  <autoFilter ref="A13:BC216" xr:uid="{00000000-0009-0000-0000-000003000000}"/>
  <mergeCells count="58">
    <mergeCell ref="F1:L1"/>
    <mergeCell ref="E3:F3"/>
    <mergeCell ref="E5:J5"/>
    <mergeCell ref="E6:J6"/>
    <mergeCell ref="E7:J7"/>
    <mergeCell ref="L7:M7"/>
    <mergeCell ref="A10:A13"/>
    <mergeCell ref="E10:E13"/>
    <mergeCell ref="F10:F13"/>
    <mergeCell ref="G10:G13"/>
    <mergeCell ref="B10:B13"/>
    <mergeCell ref="C10:C13"/>
    <mergeCell ref="D10:D13"/>
    <mergeCell ref="K10:Q11"/>
    <mergeCell ref="R10:Y11"/>
    <mergeCell ref="Z10:AC11"/>
    <mergeCell ref="AD10:AD13"/>
    <mergeCell ref="AL10:AL13"/>
    <mergeCell ref="E8:J8"/>
    <mergeCell ref="E9:J9"/>
    <mergeCell ref="L8:N8"/>
    <mergeCell ref="BC10:BC13"/>
    <mergeCell ref="K12:N12"/>
    <mergeCell ref="O12:Q12"/>
    <mergeCell ref="R12:V12"/>
    <mergeCell ref="W12:Y12"/>
    <mergeCell ref="Z12:Z13"/>
    <mergeCell ref="AA12:AA13"/>
    <mergeCell ref="AB12:AB13"/>
    <mergeCell ref="AC12:AC13"/>
    <mergeCell ref="AT10:AT13"/>
    <mergeCell ref="AU10:AU13"/>
    <mergeCell ref="AV10:AV13"/>
    <mergeCell ref="AY10:AY13"/>
    <mergeCell ref="AZ10:AZ13"/>
    <mergeCell ref="AJ10:AJ13"/>
    <mergeCell ref="AK10:AK13"/>
    <mergeCell ref="BB10:BB13"/>
    <mergeCell ref="AQ10:AQ13"/>
    <mergeCell ref="AN10:AN13"/>
    <mergeCell ref="AM10:AM13"/>
    <mergeCell ref="AW10:AW13"/>
    <mergeCell ref="E206:H206"/>
    <mergeCell ref="K206:N206"/>
    <mergeCell ref="S206:V206"/>
    <mergeCell ref="W206:Y206"/>
    <mergeCell ref="AS10:AS13"/>
    <mergeCell ref="AP10:AP13"/>
    <mergeCell ref="AO10:AO13"/>
    <mergeCell ref="AR10:AR13"/>
    <mergeCell ref="AE10:AE13"/>
    <mergeCell ref="AF10:AF13"/>
    <mergeCell ref="AG10:AG13"/>
    <mergeCell ref="AH10:AH13"/>
    <mergeCell ref="AI10:AI13"/>
    <mergeCell ref="H10:H13"/>
    <mergeCell ref="I10:I13"/>
    <mergeCell ref="J10:J13"/>
  </mergeCells>
  <hyperlinks>
    <hyperlink ref="A177" r:id="rId1" xr:uid="{00000000-0004-0000-0300-000001000000}"/>
    <hyperlink ref="A170" r:id="rId2" xr:uid="{00000000-0004-0000-0300-000002000000}"/>
    <hyperlink ref="A168" r:id="rId3" display="Carole Cordier" xr:uid="{00000000-0004-0000-0300-000003000000}"/>
    <hyperlink ref="A166" r:id="rId4" xr:uid="{00000000-0004-0000-0300-000004000000}"/>
    <hyperlink ref="A161" r:id="rId5" display="Carole Desprez-Durand" xr:uid="{00000000-0004-0000-0300-000006000000}"/>
    <hyperlink ref="A127" r:id="rId6" xr:uid="{00000000-0004-0000-0300-00000A000000}"/>
    <hyperlink ref="A114" r:id="rId7" display="Denis Roux" xr:uid="{00000000-0004-0000-0300-00000B000000}"/>
    <hyperlink ref="A117" r:id="rId8" xr:uid="{00000000-0004-0000-0300-00000C000000}"/>
    <hyperlink ref="A100" r:id="rId9" display="Christophe Lacave" xr:uid="{00000000-0004-0000-0300-00000D000000}"/>
    <hyperlink ref="A89" r:id="rId10" xr:uid="{00000000-0004-0000-0300-00000F000000}"/>
    <hyperlink ref="A85" r:id="rId11" xr:uid="{00000000-0004-0000-0300-000010000000}"/>
    <hyperlink ref="A93" r:id="rId12" xr:uid="{00000000-0004-0000-0300-000011000000}"/>
    <hyperlink ref="A83" r:id="rId13" display="Denis Bouhineau" xr:uid="{00000000-0004-0000-0300-000012000000}"/>
    <hyperlink ref="A29" r:id="rId14" display="Isabelle LeBrun" xr:uid="{00000000-0004-0000-0300-000013000000}"/>
    <hyperlink ref="A27" r:id="rId15" xr:uid="{00000000-0004-0000-0300-000014000000}"/>
    <hyperlink ref="A39" r:id="rId16" xr:uid="{00000000-0004-0000-0300-000015000000}"/>
    <hyperlink ref="A59" r:id="rId17" display="Eric Saint-Aman " xr:uid="{00000000-0004-0000-0300-000017000000}"/>
    <hyperlink ref="A57" r:id="rId18" display="Eric Saint-Aman " xr:uid="{00000000-0004-0000-0300-000018000000}"/>
    <hyperlink ref="A150" r:id="rId19" display="François Montanet" xr:uid="{00000000-0004-0000-0300-00001A000000}"/>
    <hyperlink ref="A123" r:id="rId20" display="Sylvie Zanier" xr:uid="{00000000-0004-0000-0300-00001C000000}"/>
    <hyperlink ref="A75" r:id="rId21" xr:uid="{00000000-0004-0000-0300-00001D000000}"/>
    <hyperlink ref="A91" r:id="rId22" xr:uid="{00000000-0004-0000-0300-00001E000000}"/>
    <hyperlink ref="A119" r:id="rId23" xr:uid="{00000000-0004-0000-0300-00001F000000}"/>
    <hyperlink ref="A70" r:id="rId24" display="David Cusant" xr:uid="{00000000-0004-0000-0300-000020000000}"/>
    <hyperlink ref="A25" r:id="rId25" xr:uid="{00000000-0004-0000-0300-000021000000}"/>
    <hyperlink ref="A77" r:id="rId26" xr:uid="{00000000-0004-0000-0300-000023000000}"/>
    <hyperlink ref="A159" r:id="rId27" display="François Camus" xr:uid="{00000000-0004-0000-0300-000024000000}"/>
    <hyperlink ref="A102" r:id="rId28" display="Erwan Lanneau" xr:uid="{00000000-0004-0000-0300-000025000000}"/>
    <hyperlink ref="A87" r:id="rId29" display="Victor Morel" xr:uid="{00000000-0004-0000-0300-000026000000}"/>
    <hyperlink ref="A19" r:id="rId30" xr:uid="{00000000-0004-0000-0300-000027000000}"/>
    <hyperlink ref="A67" r:id="rId31" display="Olivier Gagliardini, Patrice Brault  " xr:uid="{00000000-0004-0000-0300-000028000000}"/>
    <hyperlink ref="A175" r:id="rId32" display="pierre.boue@univ-grenoble-alpes.fr" xr:uid="{00000000-0004-0000-0300-000029000000}"/>
    <hyperlink ref="A43" r:id="rId33" display="Jean-Marie Bourhis" xr:uid="{00000000-0004-0000-0300-00002A000000}"/>
    <hyperlink ref="A21" r:id="rId34" xr:uid="{00000000-0004-0000-0300-00002B000000}"/>
    <hyperlink ref="A35" r:id="rId35" display="Jean-Marie Bourhis" xr:uid="{00000000-0004-0000-0300-00002D000000}"/>
    <hyperlink ref="A108" r:id="rId36" display="Erwan Lanneau" xr:uid="{00000000-0004-0000-0300-00002F000000}"/>
    <hyperlink ref="A47" r:id="rId37" xr:uid="{00000000-0004-0000-0300-000030000000}"/>
    <hyperlink ref="A14" r:id="rId38" xr:uid="{BBA245CE-40F4-47C4-A9F8-140C45E5E7AC}"/>
    <hyperlink ref="A51" r:id="rId39" display="Rachel Auzely" xr:uid="{08F135A0-8D71-4F1B-9A1B-BD66541E3647}"/>
    <hyperlink ref="A64" r:id="rId40" xr:uid="{B423CE79-82EA-4C50-AC87-50C2A480E443}"/>
    <hyperlink ref="A96" r:id="rId41" display="Rémi Molinier" xr:uid="{98723FD9-5255-4D44-9F91-53A73B33DD38}"/>
    <hyperlink ref="A98" r:id="rId42" display="Emmanuel Russ" xr:uid="{CBD600A8-41E5-44B3-AEA5-B61A8EF0D731}"/>
    <hyperlink ref="A104" r:id="rId43" xr:uid="{83982643-8988-42F9-A98D-5BFB94ECD7BC}"/>
    <hyperlink ref="A106" r:id="rId44" display="Erwan Lanneau" xr:uid="{B7965CAE-F20B-47F0-8E26-CB150B66BEC4}"/>
    <hyperlink ref="A110" r:id="rId45" display="Fardad Pouran" xr:uid="{AFDE04D7-64C4-4DEF-8C44-490339F570F2}"/>
    <hyperlink ref="A112" r:id="rId46" xr:uid="{5ACAA709-FBD6-4EA7-86D7-3603A524721C}"/>
    <hyperlink ref="A125" r:id="rId47" display="Protasov Konstantin" xr:uid="{35F780A5-1641-423F-BE25-2A5ED53D9D84}"/>
    <hyperlink ref="A131" r:id="rId48" xr:uid="{F0C2307D-3AB6-49AD-990F-07AEA27E97D8}"/>
    <hyperlink ref="A133" r:id="rId49" xr:uid="{8D501E2C-22F4-437A-A5D6-599C273CC74E}"/>
    <hyperlink ref="A140" r:id="rId50" display="Mourad Ramdhane, Hervé Guillou" xr:uid="{A786A9F2-2F29-402B-925B-4E72541A4DD6}"/>
    <hyperlink ref="A146" r:id="rId51" display="Olga Zolina" xr:uid="{BD7B3B97-609E-4E9F-88B0-5372AD40E10B}"/>
    <hyperlink ref="A148" r:id="rId52" display="Protasov Konstantin" xr:uid="{71EE3239-3C74-431D-A591-7A4C544AE05E}"/>
    <hyperlink ref="A164" r:id="rId53" display="Claire Bouligand" xr:uid="{8186C026-3448-4E48-8414-65F7C3B4E5BD}"/>
    <hyperlink ref="A173" r:id="rId54" xr:uid="{A0DC4FCC-B4E7-4215-83C9-249D43C8BC81}"/>
    <hyperlink ref="A201" r:id="rId55" xr:uid="{E4A49BC1-CE8F-40B8-9FD2-E5C95411D036}"/>
    <hyperlink ref="A204" r:id="rId56" xr:uid="{2BF7EB14-133C-449E-B66E-449EB4FB6B16}"/>
    <hyperlink ref="A197" r:id="rId57" xr:uid="{9127FF76-D35A-4CEB-B612-91528059CBE4}"/>
  </hyperlinks>
  <printOptions horizontalCentered="1"/>
  <pageMargins left="0.11811023622047245" right="0.11811023622047245" top="0.35433070866141736" bottom="0.35433070866141736" header="0.31496062992125984" footer="0.31496062992125984"/>
  <pageSetup paperSize="9" scale="18" fitToHeight="3" orientation="landscape" cellComments="asDisplayed" r:id="rId58"/>
  <rowBreaks count="1" manualBreakCount="1">
    <brk id="9" min="2" max="54" man="1"/>
  </rowBreaks>
  <colBreaks count="1" manualBreakCount="1">
    <brk id="38" max="237" man="1"/>
  </colBreaks>
  <drawing r:id="rId59"/>
  <legacyDrawing r:id="rId6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1:A85"/>
  <sheetViews>
    <sheetView workbookViewId="0">
      <selection activeCell="F33" sqref="F33"/>
    </sheetView>
  </sheetViews>
  <sheetFormatPr baseColWidth="10" defaultRowHeight="15" x14ac:dyDescent="0.25"/>
  <sheetData>
    <row r="1" spans="1:1" x14ac:dyDescent="0.25">
      <c r="A1" s="48" t="s">
        <v>476</v>
      </c>
    </row>
    <row r="2" spans="1:1" x14ac:dyDescent="0.25">
      <c r="A2" t="s">
        <v>475</v>
      </c>
    </row>
    <row r="3" spans="1:1" x14ac:dyDescent="0.25">
      <c r="A3" s="47" t="s">
        <v>526</v>
      </c>
    </row>
    <row r="4" spans="1:1" x14ac:dyDescent="0.25">
      <c r="A4" s="47" t="s">
        <v>527</v>
      </c>
    </row>
    <row r="5" spans="1:1" x14ac:dyDescent="0.25">
      <c r="A5" s="47" t="s">
        <v>528</v>
      </c>
    </row>
    <row r="6" spans="1:1" x14ac:dyDescent="0.25">
      <c r="A6" s="47" t="s">
        <v>529</v>
      </c>
    </row>
    <row r="7" spans="1:1" x14ac:dyDescent="0.25">
      <c r="A7" s="47" t="s">
        <v>530</v>
      </c>
    </row>
    <row r="8" spans="1:1" x14ac:dyDescent="0.25">
      <c r="A8" s="47" t="s">
        <v>531</v>
      </c>
    </row>
    <row r="10" spans="1:1" x14ac:dyDescent="0.25">
      <c r="A10" s="48" t="s">
        <v>477</v>
      </c>
    </row>
    <row r="11" spans="1:1" x14ac:dyDescent="0.25">
      <c r="A11" t="s">
        <v>478</v>
      </c>
    </row>
    <row r="12" spans="1:1" x14ac:dyDescent="0.25">
      <c r="A12" t="s">
        <v>479</v>
      </c>
    </row>
    <row r="14" spans="1:1" x14ac:dyDescent="0.25">
      <c r="A14" s="48" t="s">
        <v>480</v>
      </c>
    </row>
    <row r="15" spans="1:1" x14ac:dyDescent="0.25">
      <c r="A15" t="s">
        <v>481</v>
      </c>
    </row>
    <row r="17" spans="1:1" x14ac:dyDescent="0.25">
      <c r="A17" s="48" t="s">
        <v>486</v>
      </c>
    </row>
    <row r="18" spans="1:1" x14ac:dyDescent="0.25">
      <c r="A18" t="s">
        <v>482</v>
      </c>
    </row>
    <row r="19" spans="1:1" x14ac:dyDescent="0.25">
      <c r="A19" t="s">
        <v>483</v>
      </c>
    </row>
    <row r="20" spans="1:1" x14ac:dyDescent="0.25">
      <c r="A20" t="s">
        <v>484</v>
      </c>
    </row>
    <row r="21" spans="1:1" x14ac:dyDescent="0.25">
      <c r="A21" t="s">
        <v>485</v>
      </c>
    </row>
    <row r="22" spans="1:1" x14ac:dyDescent="0.25">
      <c r="A22" t="s">
        <v>532</v>
      </c>
    </row>
    <row r="23" spans="1:1" x14ac:dyDescent="0.25">
      <c r="A23" t="s">
        <v>533</v>
      </c>
    </row>
    <row r="24" spans="1:1" s="49" customFormat="1" x14ac:dyDescent="0.25">
      <c r="A24" s="49" t="s">
        <v>534</v>
      </c>
    </row>
    <row r="25" spans="1:1" x14ac:dyDescent="0.25">
      <c r="A25" s="47" t="s">
        <v>535</v>
      </c>
    </row>
    <row r="26" spans="1:1" x14ac:dyDescent="0.25">
      <c r="A26" s="47" t="s">
        <v>536</v>
      </c>
    </row>
    <row r="27" spans="1:1" x14ac:dyDescent="0.25">
      <c r="A27" s="47" t="s">
        <v>537</v>
      </c>
    </row>
    <row r="29" spans="1:1" x14ac:dyDescent="0.25">
      <c r="A29" s="48" t="s">
        <v>497</v>
      </c>
    </row>
    <row r="30" spans="1:1" x14ac:dyDescent="0.25">
      <c r="A30" t="s">
        <v>487</v>
      </c>
    </row>
    <row r="31" spans="1:1" x14ac:dyDescent="0.25">
      <c r="A31" t="s">
        <v>488</v>
      </c>
    </row>
    <row r="32" spans="1:1" x14ac:dyDescent="0.25">
      <c r="A32" t="s">
        <v>489</v>
      </c>
    </row>
    <row r="33" spans="1:1" x14ac:dyDescent="0.25">
      <c r="A33" t="s">
        <v>490</v>
      </c>
    </row>
    <row r="34" spans="1:1" x14ac:dyDescent="0.25">
      <c r="A34" t="s">
        <v>491</v>
      </c>
    </row>
    <row r="35" spans="1:1" x14ac:dyDescent="0.25">
      <c r="A35" t="s">
        <v>492</v>
      </c>
    </row>
    <row r="36" spans="1:1" x14ac:dyDescent="0.25">
      <c r="A36" t="s">
        <v>493</v>
      </c>
    </row>
    <row r="37" spans="1:1" x14ac:dyDescent="0.25">
      <c r="A37" t="s">
        <v>494</v>
      </c>
    </row>
    <row r="38" spans="1:1" x14ac:dyDescent="0.25">
      <c r="A38" t="s">
        <v>495</v>
      </c>
    </row>
    <row r="39" spans="1:1" s="49" customFormat="1" x14ac:dyDescent="0.25">
      <c r="A39" s="49" t="s">
        <v>496</v>
      </c>
    </row>
    <row r="41" spans="1:1" x14ac:dyDescent="0.25">
      <c r="A41" s="48" t="s">
        <v>498</v>
      </c>
    </row>
    <row r="42" spans="1:1" x14ac:dyDescent="0.25">
      <c r="A42" t="s">
        <v>499</v>
      </c>
    </row>
    <row r="43" spans="1:1" s="49" customFormat="1" x14ac:dyDescent="0.25">
      <c r="A43" t="s">
        <v>538</v>
      </c>
    </row>
    <row r="44" spans="1:1" s="49" customFormat="1" x14ac:dyDescent="0.25">
      <c r="A44" t="s">
        <v>539</v>
      </c>
    </row>
    <row r="45" spans="1:1" x14ac:dyDescent="0.25">
      <c r="A45" t="s">
        <v>500</v>
      </c>
    </row>
    <row r="47" spans="1:1" x14ac:dyDescent="0.25">
      <c r="A47" s="48" t="s">
        <v>501</v>
      </c>
    </row>
    <row r="48" spans="1:1" x14ac:dyDescent="0.25">
      <c r="A48" t="s">
        <v>502</v>
      </c>
    </row>
    <row r="49" spans="1:1" x14ac:dyDescent="0.25">
      <c r="A49" s="47" t="s">
        <v>540</v>
      </c>
    </row>
    <row r="50" spans="1:1" x14ac:dyDescent="0.25">
      <c r="A50" s="47" t="s">
        <v>541</v>
      </c>
    </row>
    <row r="51" spans="1:1" x14ac:dyDescent="0.25">
      <c r="A51" s="47" t="s">
        <v>504</v>
      </c>
    </row>
    <row r="52" spans="1:1" x14ac:dyDescent="0.25">
      <c r="A52" t="s">
        <v>503</v>
      </c>
    </row>
    <row r="54" spans="1:1" x14ac:dyDescent="0.25">
      <c r="A54" s="48" t="s">
        <v>505</v>
      </c>
    </row>
    <row r="55" spans="1:1" x14ac:dyDescent="0.25">
      <c r="A55" t="s">
        <v>506</v>
      </c>
    </row>
    <row r="56" spans="1:1" x14ac:dyDescent="0.25">
      <c r="A56" t="s">
        <v>533</v>
      </c>
    </row>
    <row r="58" spans="1:1" x14ac:dyDescent="0.25">
      <c r="A58" s="48" t="s">
        <v>510</v>
      </c>
    </row>
    <row r="59" spans="1:1" x14ac:dyDescent="0.25">
      <c r="A59" t="s">
        <v>511</v>
      </c>
    </row>
    <row r="60" spans="1:1" s="49" customFormat="1" x14ac:dyDescent="0.25">
      <c r="A60" s="48" t="s">
        <v>512</v>
      </c>
    </row>
    <row r="61" spans="1:1" x14ac:dyDescent="0.25">
      <c r="A61" t="s">
        <v>513</v>
      </c>
    </row>
    <row r="62" spans="1:1" s="49" customFormat="1" x14ac:dyDescent="0.25">
      <c r="A62" s="48" t="s">
        <v>514</v>
      </c>
    </row>
    <row r="63" spans="1:1" x14ac:dyDescent="0.25">
      <c r="A63" t="s">
        <v>515</v>
      </c>
    </row>
    <row r="64" spans="1:1" x14ac:dyDescent="0.25">
      <c r="A64" t="s">
        <v>516</v>
      </c>
    </row>
    <row r="65" spans="1:1" x14ac:dyDescent="0.25">
      <c r="A65" t="s">
        <v>517</v>
      </c>
    </row>
    <row r="67" spans="1:1" x14ac:dyDescent="0.25">
      <c r="A67" s="48" t="s">
        <v>507</v>
      </c>
    </row>
    <row r="68" spans="1:1" s="49" customFormat="1" x14ac:dyDescent="0.25">
      <c r="A68" t="s">
        <v>542</v>
      </c>
    </row>
    <row r="69" spans="1:1" x14ac:dyDescent="0.25">
      <c r="A69" t="s">
        <v>508</v>
      </c>
    </row>
    <row r="70" spans="1:1" x14ac:dyDescent="0.25">
      <c r="A70" t="s">
        <v>509</v>
      </c>
    </row>
    <row r="72" spans="1:1" x14ac:dyDescent="0.25">
      <c r="A72" s="48" t="s">
        <v>518</v>
      </c>
    </row>
    <row r="73" spans="1:1" x14ac:dyDescent="0.25">
      <c r="A73" t="s">
        <v>543</v>
      </c>
    </row>
    <row r="74" spans="1:1" x14ac:dyDescent="0.25">
      <c r="A74" t="s">
        <v>521</v>
      </c>
    </row>
    <row r="76" spans="1:1" x14ac:dyDescent="0.25">
      <c r="A76" s="48" t="s">
        <v>519</v>
      </c>
    </row>
    <row r="77" spans="1:1" x14ac:dyDescent="0.25">
      <c r="A77" t="s">
        <v>522</v>
      </c>
    </row>
    <row r="79" spans="1:1" x14ac:dyDescent="0.25">
      <c r="A79" s="48" t="s">
        <v>520</v>
      </c>
    </row>
    <row r="80" spans="1:1" x14ac:dyDescent="0.25">
      <c r="A80" t="s">
        <v>523</v>
      </c>
    </row>
    <row r="81" spans="1:1" x14ac:dyDescent="0.25">
      <c r="A81" t="s">
        <v>524</v>
      </c>
    </row>
    <row r="82" spans="1:1" x14ac:dyDescent="0.25">
      <c r="A82" s="47" t="s">
        <v>540</v>
      </c>
    </row>
    <row r="83" spans="1:1" x14ac:dyDescent="0.25">
      <c r="A83" s="47" t="s">
        <v>541</v>
      </c>
    </row>
    <row r="84" spans="1:1" x14ac:dyDescent="0.25">
      <c r="A84" s="47" t="s">
        <v>504</v>
      </c>
    </row>
    <row r="85" spans="1:1" x14ac:dyDescent="0.25">
      <c r="A85" t="s">
        <v>525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S1</vt:lpstr>
      <vt:lpstr>S2</vt:lpstr>
      <vt:lpstr>S3</vt:lpstr>
      <vt:lpstr>S4</vt:lpstr>
      <vt:lpstr>glossaire</vt:lpstr>
      <vt:lpstr>'S3'!Zone_d_impression</vt:lpstr>
      <vt:lpstr>'S4'!Zone_d_impression</vt:lpstr>
    </vt:vector>
  </TitlesOfParts>
  <Company>UPMF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Murielle Rustat</dc:creator>
  <cp:lastModifiedBy>GERALD ZEZZA</cp:lastModifiedBy>
  <cp:lastPrinted>2021-09-20T07:41:20Z</cp:lastPrinted>
  <dcterms:created xsi:type="dcterms:W3CDTF">2017-01-26T13:39:47Z</dcterms:created>
  <dcterms:modified xsi:type="dcterms:W3CDTF">2024-09-05T13:22:55Z</dcterms:modified>
</cp:coreProperties>
</file>